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W:\INVESTOR\eOne Acquisition\Website\eOne Investor Relations\"/>
    </mc:Choice>
  </mc:AlternateContent>
  <xr:revisionPtr revIDLastSave="0" documentId="8_{6C7BFFB1-C5E7-4667-AC33-2FD2FA1C23AB}" xr6:coauthVersionLast="44" xr6:coauthVersionMax="44" xr10:uidLastSave="{00000000-0000-0000-0000-000000000000}"/>
  <bookViews>
    <workbookView xWindow="-110" yWindow="-110" windowWidth="19420" windowHeight="10420" xr2:uid="{0F90F55B-D2CF-4035-8DE0-5AB9952A547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5" i="1" l="1"/>
  <c r="L54" i="1"/>
  <c r="I49" i="1"/>
  <c r="G49" i="1"/>
  <c r="E49" i="1"/>
  <c r="S49" i="1" s="1"/>
  <c r="C49" i="1"/>
  <c r="L48" i="1"/>
  <c r="I48" i="1"/>
  <c r="I55" i="1" s="1"/>
  <c r="G48" i="1"/>
  <c r="G55" i="1" s="1"/>
  <c r="E48" i="1"/>
  <c r="E55" i="1" s="1"/>
  <c r="S47" i="1"/>
  <c r="E47" i="1"/>
  <c r="E50" i="1" s="1"/>
  <c r="E52" i="1" s="1"/>
  <c r="L38" i="1"/>
  <c r="I38" i="1"/>
  <c r="G38" i="1"/>
  <c r="E38" i="1"/>
  <c r="C38" i="1"/>
  <c r="L37" i="1"/>
  <c r="I35" i="1"/>
  <c r="I40" i="1" s="1"/>
  <c r="G35" i="1"/>
  <c r="E35" i="1"/>
  <c r="E40" i="1" s="1"/>
  <c r="C35" i="1"/>
  <c r="L34" i="1"/>
  <c r="S33" i="1"/>
  <c r="R33" i="1"/>
  <c r="L33" i="1"/>
  <c r="S32" i="1"/>
  <c r="R32" i="1"/>
  <c r="L32" i="1"/>
  <c r="L35" i="1" s="1"/>
  <c r="L40" i="1" s="1"/>
  <c r="S22" i="1"/>
  <c r="R22" i="1"/>
  <c r="O22" i="1"/>
  <c r="L22" i="1"/>
  <c r="S20" i="1"/>
  <c r="R20" i="1"/>
  <c r="O20" i="1"/>
  <c r="L20" i="1"/>
  <c r="S18" i="1"/>
  <c r="R18" i="1"/>
  <c r="O18" i="1"/>
  <c r="L18" i="1"/>
  <c r="S17" i="1"/>
  <c r="R17" i="1"/>
  <c r="O17" i="1"/>
  <c r="L17" i="1"/>
  <c r="I16" i="1"/>
  <c r="I19" i="1" s="1"/>
  <c r="I21" i="1" s="1"/>
  <c r="I23" i="1" s="1"/>
  <c r="G16" i="1"/>
  <c r="G19" i="1" s="1"/>
  <c r="G21" i="1" s="1"/>
  <c r="G23" i="1" s="1"/>
  <c r="E16" i="1"/>
  <c r="R16" i="1" s="1"/>
  <c r="C16" i="1"/>
  <c r="C19" i="1" s="1"/>
  <c r="O15" i="1"/>
  <c r="L15" i="1"/>
  <c r="O14" i="1"/>
  <c r="L14" i="1"/>
  <c r="O13" i="1"/>
  <c r="L13" i="1"/>
  <c r="O12" i="1"/>
  <c r="L12" i="1"/>
  <c r="O11" i="1"/>
  <c r="L11" i="1"/>
  <c r="L10" i="1"/>
  <c r="L16" i="1" s="1"/>
  <c r="L19" i="1" s="1"/>
  <c r="L21" i="1" s="1"/>
  <c r="L23" i="1" s="1"/>
  <c r="C10" i="1"/>
  <c r="O10" i="1" s="1"/>
  <c r="S8" i="1"/>
  <c r="R8" i="1"/>
  <c r="O8" i="1"/>
  <c r="L8" i="1"/>
  <c r="G40" i="1" l="1"/>
  <c r="L49" i="1"/>
  <c r="C50" i="1"/>
  <c r="C52" i="1" s="1"/>
  <c r="C40" i="1"/>
  <c r="L47" i="1"/>
  <c r="L50" i="1" s="1"/>
  <c r="L52" i="1" s="1"/>
  <c r="C21" i="1"/>
  <c r="L55" i="1"/>
  <c r="O16" i="1"/>
  <c r="E19" i="1"/>
  <c r="E21" i="1" s="1"/>
  <c r="E23" i="1" s="1"/>
  <c r="R23" i="1" s="1"/>
  <c r="S48" i="1"/>
  <c r="S16" i="1"/>
  <c r="G50" i="1"/>
  <c r="G52" i="1" s="1"/>
  <c r="I50" i="1"/>
  <c r="I52" i="1" s="1"/>
  <c r="S50" i="1" l="1"/>
  <c r="O19" i="1"/>
  <c r="C23" i="1"/>
  <c r="O21" i="1"/>
  <c r="S23" i="1" l="1"/>
  <c r="O23" i="1"/>
</calcChain>
</file>

<file path=xl/sharedStrings.xml><?xml version="1.0" encoding="utf-8"?>
<sst xmlns="http://schemas.openxmlformats.org/spreadsheetml/2006/main" count="60" uniqueCount="42">
  <si>
    <t>HASBRO, INC.</t>
  </si>
  <si>
    <t>eOne - FY2019 RESULTS OF OPERATIONS (REPORTED UNDER U.S. GAAP)</t>
  </si>
  <si>
    <t>(Unaudited)</t>
  </si>
  <si>
    <t>(Thousands of Dollars)</t>
  </si>
  <si>
    <t>Quarter Ended</t>
  </si>
  <si>
    <t>Year Ended</t>
  </si>
  <si>
    <t>March 2019</t>
  </si>
  <si>
    <t>June 2019</t>
  </si>
  <si>
    <t>September 2019</t>
  </si>
  <si>
    <t>December 2019</t>
  </si>
  <si>
    <t>quarter check</t>
  </si>
  <si>
    <t>ytd check</t>
  </si>
  <si>
    <r>
      <t xml:space="preserve">Net Revenues </t>
    </r>
    <r>
      <rPr>
        <vertAlign val="superscript"/>
        <sz val="10"/>
        <rFont val="Arial"/>
        <family val="2"/>
      </rPr>
      <t>(1)</t>
    </r>
  </si>
  <si>
    <t>Costs and Expenses:</t>
  </si>
  <si>
    <t>Cost of Sales</t>
  </si>
  <si>
    <t>Program Production Cost Amortization</t>
  </si>
  <si>
    <t>Royalties</t>
  </si>
  <si>
    <t>Advertising</t>
  </si>
  <si>
    <t>Amortization of Intangibles</t>
  </si>
  <si>
    <t>Selling, Distribution and Administration</t>
  </si>
  <si>
    <t xml:space="preserve">      Operating Profit (Loss) </t>
  </si>
  <si>
    <t>Interest Expense</t>
  </si>
  <si>
    <t>Other Expense (Income), Net</t>
  </si>
  <si>
    <t>Earnings (Loss) before Income Taxes</t>
  </si>
  <si>
    <t xml:space="preserve">Income Tax Expense (Benefit) </t>
  </si>
  <si>
    <t>Net Earnings (Loss)</t>
  </si>
  <si>
    <t>Net Earnings Attributable to Noncontrolling Interests</t>
  </si>
  <si>
    <t>Net Earnings (Loss) Attributable to eOne</t>
  </si>
  <si>
    <t>The eOne financial results above include certain charges that would have been excluded to calculate Adjusted results, as historically reported by eOne. Those charges are outlined below for each quarter in fiscal year 2019.</t>
  </si>
  <si>
    <t>Non-GAAP Adjustments</t>
  </si>
  <si>
    <t xml:space="preserve">Restructuring and Related Charges </t>
  </si>
  <si>
    <t>Acquisition Costs - eOne Deals</t>
  </si>
  <si>
    <t>Hasbro Transaction Costs</t>
  </si>
  <si>
    <t>Debt Refinancing Costs</t>
  </si>
  <si>
    <t>Total</t>
  </si>
  <si>
    <r>
      <rPr>
        <vertAlign val="superscript"/>
        <sz val="10"/>
        <rFont val="Arial"/>
        <family val="2"/>
      </rPr>
      <t>(1)</t>
    </r>
    <r>
      <rPr>
        <sz val="10"/>
        <rFont val="Arial"/>
        <family val="2"/>
      </rPr>
      <t xml:space="preserve"> eOne Net Revenues by category are as follows:</t>
    </r>
  </si>
  <si>
    <t>Film and TV</t>
  </si>
  <si>
    <t>Family Brands</t>
  </si>
  <si>
    <t>Music and Other</t>
  </si>
  <si>
    <t>check</t>
  </si>
  <si>
    <t>PEPPA, PJ and RICKY per brand info provided to IR</t>
  </si>
  <si>
    <t>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</si>
</sst>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409]mmmm\ d\,\ yyyy;@"/>
    <numFmt numFmtId="166" formatCode="_(&quot;$&quot;* #,##0_);_(&quot;$&quot;* \(#,##0\);_(&quot;$&quot;* &quot;-&quot;??_);_(@_)"/>
    <numFmt numFmtId="167"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8"/>
      <name val="Arial"/>
      <family val="2"/>
    </font>
    <font>
      <sz val="16"/>
      <name val="Arial"/>
      <family val="2"/>
    </font>
    <font>
      <b/>
      <sz val="14"/>
      <name val="Arial"/>
      <family val="2"/>
    </font>
    <font>
      <sz val="10"/>
      <name val="Arial"/>
      <family val="2"/>
    </font>
    <font>
      <b/>
      <sz val="12"/>
      <name val="Arial"/>
      <family val="2"/>
    </font>
    <font>
      <sz val="8"/>
      <name val="Arial"/>
      <family val="2"/>
    </font>
    <font>
      <b/>
      <sz val="10"/>
      <name val="Arial"/>
      <family val="2"/>
    </font>
    <font>
      <sz val="10"/>
      <color rgb="FFFF0000"/>
      <name val="Arial"/>
      <family val="2"/>
    </font>
    <font>
      <vertAlign val="superscript"/>
      <sz val="10"/>
      <name val="Arial"/>
      <family val="2"/>
    </font>
    <font>
      <b/>
      <u/>
      <sz val="10"/>
      <name val="Arial"/>
      <family val="2"/>
    </font>
    <font>
      <sz val="10"/>
      <color theme="1"/>
      <name val="Arial"/>
      <family val="2"/>
    </font>
    <font>
      <b/>
      <sz val="10"/>
      <color rgb="FFFF0000"/>
      <name val="Arial"/>
      <family val="2"/>
    </font>
    <font>
      <i/>
      <sz val="10"/>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9" fontId="6" fillId="0" borderId="0" applyFont="0" applyFill="0" applyBorder="0" applyAlignment="0" applyProtection="0"/>
  </cellStyleXfs>
  <cellXfs count="55">
    <xf numFmtId="0" fontId="0" fillId="0" borderId="0" xfId="0"/>
    <xf numFmtId="0" fontId="3" fillId="0" borderId="0" xfId="0" applyFont="1"/>
    <xf numFmtId="0" fontId="4" fillId="0" borderId="0" xfId="0" applyFont="1"/>
    <xf numFmtId="0" fontId="5" fillId="0" borderId="0" xfId="0" applyFont="1" applyAlignment="1">
      <alignment horizontal="left"/>
    </xf>
    <xf numFmtId="0" fontId="7" fillId="0" borderId="0" xfId="3" applyFont="1"/>
    <xf numFmtId="0" fontId="8"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0" fillId="0" borderId="2" xfId="0" applyBorder="1" applyAlignment="1">
      <alignment wrapText="1"/>
    </xf>
    <xf numFmtId="0" fontId="9" fillId="0" borderId="1" xfId="0" applyFont="1" applyBorder="1" applyAlignment="1">
      <alignment horizontal="center"/>
    </xf>
    <xf numFmtId="0" fontId="10" fillId="0" borderId="0" xfId="0" applyFont="1"/>
    <xf numFmtId="0" fontId="0" fillId="0" borderId="0" xfId="0" applyAlignment="1">
      <alignment wrapText="1"/>
    </xf>
    <xf numFmtId="164" fontId="9" fillId="0" borderId="0" xfId="4" applyNumberFormat="1" applyFont="1" applyAlignment="1">
      <alignment wrapText="1"/>
    </xf>
    <xf numFmtId="165" fontId="9" fillId="0" borderId="1" xfId="0" quotePrefix="1" applyNumberFormat="1" applyFont="1" applyBorder="1" applyAlignment="1">
      <alignment horizontal="center" wrapText="1"/>
    </xf>
    <xf numFmtId="0" fontId="9" fillId="0" borderId="0" xfId="0" applyFont="1" applyAlignment="1">
      <alignment horizontal="center" wrapText="1"/>
    </xf>
    <xf numFmtId="0" fontId="2" fillId="0" borderId="1" xfId="0" quotePrefix="1" applyFont="1" applyBorder="1" applyAlignment="1">
      <alignment horizontal="center" wrapText="1"/>
    </xf>
    <xf numFmtId="0" fontId="0" fillId="0" borderId="0" xfId="0" applyAlignment="1">
      <alignment horizontal="center" wrapText="1"/>
    </xf>
    <xf numFmtId="0" fontId="6" fillId="0" borderId="0" xfId="0" applyFont="1"/>
    <xf numFmtId="164" fontId="6" fillId="0" borderId="0" xfId="4" applyNumberFormat="1"/>
    <xf numFmtId="166" fontId="6" fillId="0" borderId="0" xfId="2" applyNumberFormat="1" applyFont="1"/>
    <xf numFmtId="166" fontId="0" fillId="0" borderId="0" xfId="2" applyNumberFormat="1" applyFont="1"/>
    <xf numFmtId="166" fontId="0" fillId="0" borderId="2" xfId="2" applyNumberFormat="1" applyFont="1" applyBorder="1"/>
    <xf numFmtId="166" fontId="0" fillId="0" borderId="0" xfId="0" applyNumberFormat="1"/>
    <xf numFmtId="44" fontId="0" fillId="0" borderId="0" xfId="0" applyNumberFormat="1"/>
    <xf numFmtId="166" fontId="6" fillId="0" borderId="0" xfId="1" applyNumberFormat="1" applyFont="1"/>
    <xf numFmtId="167" fontId="0" fillId="0" borderId="0" xfId="1" applyNumberFormat="1" applyFont="1"/>
    <xf numFmtId="167" fontId="6" fillId="0" borderId="0" xfId="1" applyNumberFormat="1" applyFont="1"/>
    <xf numFmtId="167" fontId="0" fillId="0" borderId="2" xfId="1" applyNumberFormat="1" applyFont="1" applyBorder="1"/>
    <xf numFmtId="0" fontId="6" fillId="0" borderId="0" xfId="0" applyFont="1" applyAlignment="1">
      <alignment horizontal="left" indent="1"/>
    </xf>
    <xf numFmtId="167" fontId="6" fillId="0" borderId="1" xfId="1" applyNumberFormat="1" applyFont="1" applyBorder="1"/>
    <xf numFmtId="167" fontId="0" fillId="0" borderId="1" xfId="1" applyNumberFormat="1" applyFont="1" applyBorder="1"/>
    <xf numFmtId="166" fontId="6" fillId="0" borderId="3" xfId="2" applyNumberFormat="1" applyFont="1" applyBorder="1"/>
    <xf numFmtId="0" fontId="6" fillId="0" borderId="0" xfId="0" applyFont="1" applyAlignment="1">
      <alignment wrapText="1"/>
    </xf>
    <xf numFmtId="164" fontId="0" fillId="0" borderId="0" xfId="4" applyNumberFormat="1" applyFont="1"/>
    <xf numFmtId="167" fontId="0" fillId="0" borderId="0" xfId="0" applyNumberFormat="1"/>
    <xf numFmtId="0" fontId="12" fillId="0" borderId="0" xfId="0" applyFont="1"/>
    <xf numFmtId="0" fontId="13" fillId="0" borderId="0" xfId="0" applyFont="1"/>
    <xf numFmtId="0" fontId="13" fillId="0" borderId="0" xfId="0" applyFont="1" applyAlignment="1">
      <alignment horizontal="left" indent="2"/>
    </xf>
    <xf numFmtId="167" fontId="13" fillId="0" borderId="0" xfId="1" applyNumberFormat="1" applyFont="1"/>
    <xf numFmtId="166" fontId="13" fillId="0" borderId="0" xfId="2" applyNumberFormat="1" applyFont="1"/>
    <xf numFmtId="166" fontId="6" fillId="0" borderId="2" xfId="2" applyNumberFormat="1" applyFont="1" applyBorder="1" applyAlignment="1">
      <alignment wrapText="1"/>
    </xf>
    <xf numFmtId="167" fontId="13" fillId="0" borderId="0" xfId="1" quotePrefix="1" applyNumberFormat="1" applyFont="1"/>
    <xf numFmtId="0" fontId="6" fillId="0" borderId="2" xfId="0" applyFont="1" applyBorder="1" applyAlignment="1">
      <alignment wrapText="1"/>
    </xf>
    <xf numFmtId="167" fontId="13" fillId="0" borderId="0" xfId="0" applyNumberFormat="1" applyFont="1"/>
    <xf numFmtId="167" fontId="13" fillId="0" borderId="4" xfId="0" applyNumberFormat="1" applyFont="1" applyBorder="1" applyAlignment="1">
      <alignment horizontal="center"/>
    </xf>
    <xf numFmtId="164" fontId="13" fillId="0" borderId="0" xfId="4" applyNumberFormat="1" applyFont="1"/>
    <xf numFmtId="167" fontId="13" fillId="0" borderId="4" xfId="1" quotePrefix="1" applyNumberFormat="1" applyFont="1" applyBorder="1"/>
    <xf numFmtId="166" fontId="0" fillId="0" borderId="5" xfId="2" applyNumberFormat="1" applyFont="1" applyBorder="1"/>
    <xf numFmtId="166" fontId="0" fillId="0" borderId="2" xfId="2" applyNumberFormat="1" applyFont="1" applyBorder="1" applyAlignment="1">
      <alignment wrapText="1"/>
    </xf>
    <xf numFmtId="0" fontId="14" fillId="0" borderId="0" xfId="0" applyFont="1"/>
    <xf numFmtId="167" fontId="6" fillId="0" borderId="2" xfId="1" applyNumberFormat="1" applyFont="1" applyBorder="1" applyAlignment="1">
      <alignment wrapText="1"/>
    </xf>
    <xf numFmtId="0" fontId="15" fillId="0" borderId="0" xfId="0" applyFont="1"/>
    <xf numFmtId="164" fontId="15" fillId="0" borderId="0" xfId="4" applyNumberFormat="1" applyFont="1"/>
    <xf numFmtId="166" fontId="15" fillId="0" borderId="0" xfId="0" applyNumberFormat="1" applyFont="1"/>
  </cellXfs>
  <cellStyles count="5">
    <cellStyle name="Comma" xfId="1" builtinId="3"/>
    <cellStyle name="Currency" xfId="2" builtinId="4"/>
    <cellStyle name="Normal" xfId="0" builtinId="0"/>
    <cellStyle name="Normal 2" xfId="3" xr:uid="{6C779E15-1535-46AA-9A49-CBC6CC9121AA}"/>
    <cellStyle name="Percent 2 2 3" xfId="4" xr:uid="{442A6711-8113-4594-A43A-3EBF645A27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Quarter%20information/2020/Q2%202020/Financial%20Data/2020_Q2%20Earnings%20Release%20Schedules%20v4%207.2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Stmt Operations"/>
      <sheetName val="Cash Flows"/>
      <sheetName val="Supplemental Data PF"/>
      <sheetName val="Non-GAAP PF Rec"/>
      <sheetName val="Q2 PF Rec"/>
      <sheetName val="YTD PF Rec"/>
      <sheetName val="Supplemental Data Adjusted Amts"/>
      <sheetName val="eOne 4 Qtrs 2019"/>
      <sheetName val="2019 Brand Portfolio Pro Forma "/>
    </sheetNames>
    <sheetDataSet>
      <sheetData sheetId="0"/>
      <sheetData sheetId="1"/>
      <sheetData sheetId="2"/>
      <sheetData sheetId="3"/>
      <sheetData sheetId="4"/>
      <sheetData sheetId="5">
        <row r="15">
          <cell r="E15">
            <v>231091</v>
          </cell>
        </row>
        <row r="18">
          <cell r="E18">
            <v>41228</v>
          </cell>
        </row>
        <row r="19">
          <cell r="E19">
            <v>160270</v>
          </cell>
        </row>
        <row r="20">
          <cell r="E20">
            <v>30764</v>
          </cell>
        </row>
        <row r="23">
          <cell r="E23">
            <v>-19040</v>
          </cell>
        </row>
        <row r="36">
          <cell r="E36">
            <v>-49532</v>
          </cell>
        </row>
        <row r="37">
          <cell r="E37">
            <v>12208</v>
          </cell>
        </row>
        <row r="38">
          <cell r="E38">
            <v>21236</v>
          </cell>
        </row>
        <row r="39">
          <cell r="E39">
            <v>-3354</v>
          </cell>
        </row>
        <row r="40">
          <cell r="E40">
            <v>402</v>
          </cell>
        </row>
        <row r="48">
          <cell r="E48">
            <v>7373</v>
          </cell>
        </row>
        <row r="49">
          <cell r="E49">
            <v>8664</v>
          </cell>
        </row>
      </sheetData>
      <sheetData sheetId="6">
        <row r="15">
          <cell r="E15">
            <v>697303</v>
          </cell>
        </row>
        <row r="17">
          <cell r="E17">
            <v>697303</v>
          </cell>
        </row>
        <row r="18">
          <cell r="E18">
            <v>97840</v>
          </cell>
        </row>
        <row r="19">
          <cell r="E19">
            <v>547881</v>
          </cell>
        </row>
        <row r="20">
          <cell r="E20">
            <v>55336</v>
          </cell>
        </row>
        <row r="21">
          <cell r="E21">
            <v>-3754</v>
          </cell>
        </row>
        <row r="23">
          <cell r="E23">
            <v>96607</v>
          </cell>
        </row>
        <row r="36">
          <cell r="E36">
            <v>25174</v>
          </cell>
        </row>
        <row r="37">
          <cell r="E37">
            <v>24771</v>
          </cell>
        </row>
        <row r="38">
          <cell r="E38">
            <v>25792</v>
          </cell>
        </row>
        <row r="39">
          <cell r="E39">
            <v>18278</v>
          </cell>
        </row>
        <row r="40">
          <cell r="E40">
            <v>2592</v>
          </cell>
        </row>
        <row r="48">
          <cell r="E48">
            <v>18648</v>
          </cell>
        </row>
        <row r="49">
          <cell r="E49">
            <v>9393</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621E0-AF9B-4219-83E9-0CDEFDF9F656}">
  <dimension ref="A1:T56"/>
  <sheetViews>
    <sheetView showGridLines="0" tabSelected="1" workbookViewId="0">
      <selection activeCell="A2" sqref="A2"/>
    </sheetView>
  </sheetViews>
  <sheetFormatPr defaultRowHeight="14.5" outlineLevelRow="1" outlineLevelCol="1" x14ac:dyDescent="0.35"/>
  <cols>
    <col min="1" max="1" width="47" customWidth="1"/>
    <col min="2" max="2" width="2" style="34" customWidth="1"/>
    <col min="3" max="3" width="17.453125" customWidth="1"/>
    <col min="4" max="4" width="2.81640625" customWidth="1"/>
    <col min="5" max="5" width="13.1796875" customWidth="1"/>
    <col min="6" max="6" width="2.453125" customWidth="1"/>
    <col min="7" max="7" width="14.7265625" bestFit="1" customWidth="1"/>
    <col min="8" max="8" width="2.26953125" customWidth="1"/>
    <col min="9" max="9" width="14.1796875" bestFit="1" customWidth="1"/>
    <col min="10" max="11" width="2.81640625" customWidth="1"/>
    <col min="12" max="12" width="15.1796875" customWidth="1"/>
    <col min="13" max="13" width="2.81640625" customWidth="1"/>
    <col min="15" max="15" width="12.26953125" hidden="1" customWidth="1" outlineLevel="1"/>
    <col min="16" max="18" width="9.1796875" hidden="1" customWidth="1" outlineLevel="1"/>
    <col min="19" max="19" width="11.26953125" hidden="1" customWidth="1" outlineLevel="1"/>
    <col min="20" max="20" width="8.7265625" collapsed="1"/>
    <col min="248" max="248" width="28.453125" customWidth="1"/>
    <col min="249" max="249" width="0.81640625" customWidth="1"/>
    <col min="250" max="250" width="14.54296875" customWidth="1"/>
    <col min="251" max="251" width="2.81640625" customWidth="1"/>
    <col min="252" max="252" width="13.81640625" bestFit="1" customWidth="1"/>
    <col min="253" max="253" width="2.81640625" customWidth="1"/>
    <col min="254" max="254" width="10.81640625" customWidth="1"/>
    <col min="255" max="255" width="2.81640625" customWidth="1"/>
    <col min="256" max="256" width="10.7265625" customWidth="1"/>
    <col min="257" max="257" width="2.81640625" customWidth="1"/>
    <col min="258" max="258" width="10.7265625" customWidth="1"/>
    <col min="259" max="259" width="2.81640625" customWidth="1"/>
    <col min="260" max="260" width="13.81640625" bestFit="1" customWidth="1"/>
    <col min="261" max="261" width="2.81640625" customWidth="1"/>
    <col min="262" max="262" width="10.7265625" customWidth="1"/>
    <col min="265" max="265" width="9" bestFit="1" customWidth="1"/>
    <col min="504" max="504" width="28.453125" customWidth="1"/>
    <col min="505" max="505" width="0.81640625" customWidth="1"/>
    <col min="506" max="506" width="14.54296875" customWidth="1"/>
    <col min="507" max="507" width="2.81640625" customWidth="1"/>
    <col min="508" max="508" width="13.81640625" bestFit="1" customWidth="1"/>
    <col min="509" max="509" width="2.81640625" customWidth="1"/>
    <col min="510" max="510" width="10.81640625" customWidth="1"/>
    <col min="511" max="511" width="2.81640625" customWidth="1"/>
    <col min="512" max="512" width="10.7265625" customWidth="1"/>
    <col min="513" max="513" width="2.81640625" customWidth="1"/>
    <col min="514" max="514" width="10.7265625" customWidth="1"/>
    <col min="515" max="515" width="2.81640625" customWidth="1"/>
    <col min="516" max="516" width="13.81640625" bestFit="1" customWidth="1"/>
    <col min="517" max="517" width="2.81640625" customWidth="1"/>
    <col min="518" max="518" width="10.7265625" customWidth="1"/>
    <col min="521" max="521" width="9" bestFit="1" customWidth="1"/>
    <col min="760" max="760" width="28.453125" customWidth="1"/>
    <col min="761" max="761" width="0.81640625" customWidth="1"/>
    <col min="762" max="762" width="14.54296875" customWidth="1"/>
    <col min="763" max="763" width="2.81640625" customWidth="1"/>
    <col min="764" max="764" width="13.81640625" bestFit="1" customWidth="1"/>
    <col min="765" max="765" width="2.81640625" customWidth="1"/>
    <col min="766" max="766" width="10.81640625" customWidth="1"/>
    <col min="767" max="767" width="2.81640625" customWidth="1"/>
    <col min="768" max="768" width="10.7265625" customWidth="1"/>
    <col min="769" max="769" width="2.81640625" customWidth="1"/>
    <col min="770" max="770" width="10.7265625" customWidth="1"/>
    <col min="771" max="771" width="2.81640625" customWidth="1"/>
    <col min="772" max="772" width="13.81640625" bestFit="1" customWidth="1"/>
    <col min="773" max="773" width="2.81640625" customWidth="1"/>
    <col min="774" max="774" width="10.7265625" customWidth="1"/>
    <col min="777" max="777" width="9" bestFit="1" customWidth="1"/>
    <col min="1016" max="1016" width="28.453125" customWidth="1"/>
    <col min="1017" max="1017" width="0.81640625" customWidth="1"/>
    <col min="1018" max="1018" width="14.54296875" customWidth="1"/>
    <col min="1019" max="1019" width="2.81640625" customWidth="1"/>
    <col min="1020" max="1020" width="13.81640625" bestFit="1" customWidth="1"/>
    <col min="1021" max="1021" width="2.81640625" customWidth="1"/>
    <col min="1022" max="1022" width="10.81640625" customWidth="1"/>
    <col min="1023" max="1023" width="2.81640625" customWidth="1"/>
    <col min="1024" max="1024" width="10.7265625" customWidth="1"/>
    <col min="1025" max="1025" width="2.81640625" customWidth="1"/>
    <col min="1026" max="1026" width="10.7265625" customWidth="1"/>
    <col min="1027" max="1027" width="2.81640625" customWidth="1"/>
    <col min="1028" max="1028" width="13.81640625" bestFit="1" customWidth="1"/>
    <col min="1029" max="1029" width="2.81640625" customWidth="1"/>
    <col min="1030" max="1030" width="10.7265625" customWidth="1"/>
    <col min="1033" max="1033" width="9" bestFit="1" customWidth="1"/>
    <col min="1272" max="1272" width="28.453125" customWidth="1"/>
    <col min="1273" max="1273" width="0.81640625" customWidth="1"/>
    <col min="1274" max="1274" width="14.54296875" customWidth="1"/>
    <col min="1275" max="1275" width="2.81640625" customWidth="1"/>
    <col min="1276" max="1276" width="13.81640625" bestFit="1" customWidth="1"/>
    <col min="1277" max="1277" width="2.81640625" customWidth="1"/>
    <col min="1278" max="1278" width="10.81640625" customWidth="1"/>
    <col min="1279" max="1279" width="2.81640625" customWidth="1"/>
    <col min="1280" max="1280" width="10.7265625" customWidth="1"/>
    <col min="1281" max="1281" width="2.81640625" customWidth="1"/>
    <col min="1282" max="1282" width="10.7265625" customWidth="1"/>
    <col min="1283" max="1283" width="2.81640625" customWidth="1"/>
    <col min="1284" max="1284" width="13.81640625" bestFit="1" customWidth="1"/>
    <col min="1285" max="1285" width="2.81640625" customWidth="1"/>
    <col min="1286" max="1286" width="10.7265625" customWidth="1"/>
    <col min="1289" max="1289" width="9" bestFit="1" customWidth="1"/>
    <col min="1528" max="1528" width="28.453125" customWidth="1"/>
    <col min="1529" max="1529" width="0.81640625" customWidth="1"/>
    <col min="1530" max="1530" width="14.54296875" customWidth="1"/>
    <col min="1531" max="1531" width="2.81640625" customWidth="1"/>
    <col min="1532" max="1532" width="13.81640625" bestFit="1" customWidth="1"/>
    <col min="1533" max="1533" width="2.81640625" customWidth="1"/>
    <col min="1534" max="1534" width="10.81640625" customWidth="1"/>
    <col min="1535" max="1535" width="2.81640625" customWidth="1"/>
    <col min="1536" max="1536" width="10.7265625" customWidth="1"/>
    <col min="1537" max="1537" width="2.81640625" customWidth="1"/>
    <col min="1538" max="1538" width="10.7265625" customWidth="1"/>
    <col min="1539" max="1539" width="2.81640625" customWidth="1"/>
    <col min="1540" max="1540" width="13.81640625" bestFit="1" customWidth="1"/>
    <col min="1541" max="1541" width="2.81640625" customWidth="1"/>
    <col min="1542" max="1542" width="10.7265625" customWidth="1"/>
    <col min="1545" max="1545" width="9" bestFit="1" customWidth="1"/>
    <col min="1784" max="1784" width="28.453125" customWidth="1"/>
    <col min="1785" max="1785" width="0.81640625" customWidth="1"/>
    <col min="1786" max="1786" width="14.54296875" customWidth="1"/>
    <col min="1787" max="1787" width="2.81640625" customWidth="1"/>
    <col min="1788" max="1788" width="13.81640625" bestFit="1" customWidth="1"/>
    <col min="1789" max="1789" width="2.81640625" customWidth="1"/>
    <col min="1790" max="1790" width="10.81640625" customWidth="1"/>
    <col min="1791" max="1791" width="2.81640625" customWidth="1"/>
    <col min="1792" max="1792" width="10.7265625" customWidth="1"/>
    <col min="1793" max="1793" width="2.81640625" customWidth="1"/>
    <col min="1794" max="1794" width="10.7265625" customWidth="1"/>
    <col min="1795" max="1795" width="2.81640625" customWidth="1"/>
    <col min="1796" max="1796" width="13.81640625" bestFit="1" customWidth="1"/>
    <col min="1797" max="1797" width="2.81640625" customWidth="1"/>
    <col min="1798" max="1798" width="10.7265625" customWidth="1"/>
    <col min="1801" max="1801" width="9" bestFit="1" customWidth="1"/>
    <col min="2040" max="2040" width="28.453125" customWidth="1"/>
    <col min="2041" max="2041" width="0.81640625" customWidth="1"/>
    <col min="2042" max="2042" width="14.54296875" customWidth="1"/>
    <col min="2043" max="2043" width="2.81640625" customWidth="1"/>
    <col min="2044" max="2044" width="13.81640625" bestFit="1" customWidth="1"/>
    <col min="2045" max="2045" width="2.81640625" customWidth="1"/>
    <col min="2046" max="2046" width="10.81640625" customWidth="1"/>
    <col min="2047" max="2047" width="2.81640625" customWidth="1"/>
    <col min="2048" max="2048" width="10.7265625" customWidth="1"/>
    <col min="2049" max="2049" width="2.81640625" customWidth="1"/>
    <col min="2050" max="2050" width="10.7265625" customWidth="1"/>
    <col min="2051" max="2051" width="2.81640625" customWidth="1"/>
    <col min="2052" max="2052" width="13.81640625" bestFit="1" customWidth="1"/>
    <col min="2053" max="2053" width="2.81640625" customWidth="1"/>
    <col min="2054" max="2054" width="10.7265625" customWidth="1"/>
    <col min="2057" max="2057" width="9" bestFit="1" customWidth="1"/>
    <col min="2296" max="2296" width="28.453125" customWidth="1"/>
    <col min="2297" max="2297" width="0.81640625" customWidth="1"/>
    <col min="2298" max="2298" width="14.54296875" customWidth="1"/>
    <col min="2299" max="2299" width="2.81640625" customWidth="1"/>
    <col min="2300" max="2300" width="13.81640625" bestFit="1" customWidth="1"/>
    <col min="2301" max="2301" width="2.81640625" customWidth="1"/>
    <col min="2302" max="2302" width="10.81640625" customWidth="1"/>
    <col min="2303" max="2303" width="2.81640625" customWidth="1"/>
    <col min="2304" max="2304" width="10.7265625" customWidth="1"/>
    <col min="2305" max="2305" width="2.81640625" customWidth="1"/>
    <col min="2306" max="2306" width="10.7265625" customWidth="1"/>
    <col min="2307" max="2307" width="2.81640625" customWidth="1"/>
    <col min="2308" max="2308" width="13.81640625" bestFit="1" customWidth="1"/>
    <col min="2309" max="2309" width="2.81640625" customWidth="1"/>
    <col min="2310" max="2310" width="10.7265625" customWidth="1"/>
    <col min="2313" max="2313" width="9" bestFit="1" customWidth="1"/>
    <col min="2552" max="2552" width="28.453125" customWidth="1"/>
    <col min="2553" max="2553" width="0.81640625" customWidth="1"/>
    <col min="2554" max="2554" width="14.54296875" customWidth="1"/>
    <col min="2555" max="2555" width="2.81640625" customWidth="1"/>
    <col min="2556" max="2556" width="13.81640625" bestFit="1" customWidth="1"/>
    <col min="2557" max="2557" width="2.81640625" customWidth="1"/>
    <col min="2558" max="2558" width="10.81640625" customWidth="1"/>
    <col min="2559" max="2559" width="2.81640625" customWidth="1"/>
    <col min="2560" max="2560" width="10.7265625" customWidth="1"/>
    <col min="2561" max="2561" width="2.81640625" customWidth="1"/>
    <col min="2562" max="2562" width="10.7265625" customWidth="1"/>
    <col min="2563" max="2563" width="2.81640625" customWidth="1"/>
    <col min="2564" max="2564" width="13.81640625" bestFit="1" customWidth="1"/>
    <col min="2565" max="2565" width="2.81640625" customWidth="1"/>
    <col min="2566" max="2566" width="10.7265625" customWidth="1"/>
    <col min="2569" max="2569" width="9" bestFit="1" customWidth="1"/>
    <col min="2808" max="2808" width="28.453125" customWidth="1"/>
    <col min="2809" max="2809" width="0.81640625" customWidth="1"/>
    <col min="2810" max="2810" width="14.54296875" customWidth="1"/>
    <col min="2811" max="2811" width="2.81640625" customWidth="1"/>
    <col min="2812" max="2812" width="13.81640625" bestFit="1" customWidth="1"/>
    <col min="2813" max="2813" width="2.81640625" customWidth="1"/>
    <col min="2814" max="2814" width="10.81640625" customWidth="1"/>
    <col min="2815" max="2815" width="2.81640625" customWidth="1"/>
    <col min="2816" max="2816" width="10.7265625" customWidth="1"/>
    <col min="2817" max="2817" width="2.81640625" customWidth="1"/>
    <col min="2818" max="2818" width="10.7265625" customWidth="1"/>
    <col min="2819" max="2819" width="2.81640625" customWidth="1"/>
    <col min="2820" max="2820" width="13.81640625" bestFit="1" customWidth="1"/>
    <col min="2821" max="2821" width="2.81640625" customWidth="1"/>
    <col min="2822" max="2822" width="10.7265625" customWidth="1"/>
    <col min="2825" max="2825" width="9" bestFit="1" customWidth="1"/>
    <col min="3064" max="3064" width="28.453125" customWidth="1"/>
    <col min="3065" max="3065" width="0.81640625" customWidth="1"/>
    <col min="3066" max="3066" width="14.54296875" customWidth="1"/>
    <col min="3067" max="3067" width="2.81640625" customWidth="1"/>
    <col min="3068" max="3068" width="13.81640625" bestFit="1" customWidth="1"/>
    <col min="3069" max="3069" width="2.81640625" customWidth="1"/>
    <col min="3070" max="3070" width="10.81640625" customWidth="1"/>
    <col min="3071" max="3071" width="2.81640625" customWidth="1"/>
    <col min="3072" max="3072" width="10.7265625" customWidth="1"/>
    <col min="3073" max="3073" width="2.81640625" customWidth="1"/>
    <col min="3074" max="3074" width="10.7265625" customWidth="1"/>
    <col min="3075" max="3075" width="2.81640625" customWidth="1"/>
    <col min="3076" max="3076" width="13.81640625" bestFit="1" customWidth="1"/>
    <col min="3077" max="3077" width="2.81640625" customWidth="1"/>
    <col min="3078" max="3078" width="10.7265625" customWidth="1"/>
    <col min="3081" max="3081" width="9" bestFit="1" customWidth="1"/>
    <col min="3320" max="3320" width="28.453125" customWidth="1"/>
    <col min="3321" max="3321" width="0.81640625" customWidth="1"/>
    <col min="3322" max="3322" width="14.54296875" customWidth="1"/>
    <col min="3323" max="3323" width="2.81640625" customWidth="1"/>
    <col min="3324" max="3324" width="13.81640625" bestFit="1" customWidth="1"/>
    <col min="3325" max="3325" width="2.81640625" customWidth="1"/>
    <col min="3326" max="3326" width="10.81640625" customWidth="1"/>
    <col min="3327" max="3327" width="2.81640625" customWidth="1"/>
    <col min="3328" max="3328" width="10.7265625" customWidth="1"/>
    <col min="3329" max="3329" width="2.81640625" customWidth="1"/>
    <col min="3330" max="3330" width="10.7265625" customWidth="1"/>
    <col min="3331" max="3331" width="2.81640625" customWidth="1"/>
    <col min="3332" max="3332" width="13.81640625" bestFit="1" customWidth="1"/>
    <col min="3333" max="3333" width="2.81640625" customWidth="1"/>
    <col min="3334" max="3334" width="10.7265625" customWidth="1"/>
    <col min="3337" max="3337" width="9" bestFit="1" customWidth="1"/>
    <col min="3576" max="3576" width="28.453125" customWidth="1"/>
    <col min="3577" max="3577" width="0.81640625" customWidth="1"/>
    <col min="3578" max="3578" width="14.54296875" customWidth="1"/>
    <col min="3579" max="3579" width="2.81640625" customWidth="1"/>
    <col min="3580" max="3580" width="13.81640625" bestFit="1" customWidth="1"/>
    <col min="3581" max="3581" width="2.81640625" customWidth="1"/>
    <col min="3582" max="3582" width="10.81640625" customWidth="1"/>
    <col min="3583" max="3583" width="2.81640625" customWidth="1"/>
    <col min="3584" max="3584" width="10.7265625" customWidth="1"/>
    <col min="3585" max="3585" width="2.81640625" customWidth="1"/>
    <col min="3586" max="3586" width="10.7265625" customWidth="1"/>
    <col min="3587" max="3587" width="2.81640625" customWidth="1"/>
    <col min="3588" max="3588" width="13.81640625" bestFit="1" customWidth="1"/>
    <col min="3589" max="3589" width="2.81640625" customWidth="1"/>
    <col min="3590" max="3590" width="10.7265625" customWidth="1"/>
    <col min="3593" max="3593" width="9" bestFit="1" customWidth="1"/>
    <col min="3832" max="3832" width="28.453125" customWidth="1"/>
    <col min="3833" max="3833" width="0.81640625" customWidth="1"/>
    <col min="3834" max="3834" width="14.54296875" customWidth="1"/>
    <col min="3835" max="3835" width="2.81640625" customWidth="1"/>
    <col min="3836" max="3836" width="13.81640625" bestFit="1" customWidth="1"/>
    <col min="3837" max="3837" width="2.81640625" customWidth="1"/>
    <col min="3838" max="3838" width="10.81640625" customWidth="1"/>
    <col min="3839" max="3839" width="2.81640625" customWidth="1"/>
    <col min="3840" max="3840" width="10.7265625" customWidth="1"/>
    <col min="3841" max="3841" width="2.81640625" customWidth="1"/>
    <col min="3842" max="3842" width="10.7265625" customWidth="1"/>
    <col min="3843" max="3843" width="2.81640625" customWidth="1"/>
    <col min="3844" max="3844" width="13.81640625" bestFit="1" customWidth="1"/>
    <col min="3845" max="3845" width="2.81640625" customWidth="1"/>
    <col min="3846" max="3846" width="10.7265625" customWidth="1"/>
    <col min="3849" max="3849" width="9" bestFit="1" customWidth="1"/>
    <col min="4088" max="4088" width="28.453125" customWidth="1"/>
    <col min="4089" max="4089" width="0.81640625" customWidth="1"/>
    <col min="4090" max="4090" width="14.54296875" customWidth="1"/>
    <col min="4091" max="4091" width="2.81640625" customWidth="1"/>
    <col min="4092" max="4092" width="13.81640625" bestFit="1" customWidth="1"/>
    <col min="4093" max="4093" width="2.81640625" customWidth="1"/>
    <col min="4094" max="4094" width="10.81640625" customWidth="1"/>
    <col min="4095" max="4095" width="2.81640625" customWidth="1"/>
    <col min="4096" max="4096" width="10.7265625" customWidth="1"/>
    <col min="4097" max="4097" width="2.81640625" customWidth="1"/>
    <col min="4098" max="4098" width="10.7265625" customWidth="1"/>
    <col min="4099" max="4099" width="2.81640625" customWidth="1"/>
    <col min="4100" max="4100" width="13.81640625" bestFit="1" customWidth="1"/>
    <col min="4101" max="4101" width="2.81640625" customWidth="1"/>
    <col min="4102" max="4102" width="10.7265625" customWidth="1"/>
    <col min="4105" max="4105" width="9" bestFit="1" customWidth="1"/>
    <col min="4344" max="4344" width="28.453125" customWidth="1"/>
    <col min="4345" max="4345" width="0.81640625" customWidth="1"/>
    <col min="4346" max="4346" width="14.54296875" customWidth="1"/>
    <col min="4347" max="4347" width="2.81640625" customWidth="1"/>
    <col min="4348" max="4348" width="13.81640625" bestFit="1" customWidth="1"/>
    <col min="4349" max="4349" width="2.81640625" customWidth="1"/>
    <col min="4350" max="4350" width="10.81640625" customWidth="1"/>
    <col min="4351" max="4351" width="2.81640625" customWidth="1"/>
    <col min="4352" max="4352" width="10.7265625" customWidth="1"/>
    <col min="4353" max="4353" width="2.81640625" customWidth="1"/>
    <col min="4354" max="4354" width="10.7265625" customWidth="1"/>
    <col min="4355" max="4355" width="2.81640625" customWidth="1"/>
    <col min="4356" max="4356" width="13.81640625" bestFit="1" customWidth="1"/>
    <col min="4357" max="4357" width="2.81640625" customWidth="1"/>
    <col min="4358" max="4358" width="10.7265625" customWidth="1"/>
    <col min="4361" max="4361" width="9" bestFit="1" customWidth="1"/>
    <col min="4600" max="4600" width="28.453125" customWidth="1"/>
    <col min="4601" max="4601" width="0.81640625" customWidth="1"/>
    <col min="4602" max="4602" width="14.54296875" customWidth="1"/>
    <col min="4603" max="4603" width="2.81640625" customWidth="1"/>
    <col min="4604" max="4604" width="13.81640625" bestFit="1" customWidth="1"/>
    <col min="4605" max="4605" width="2.81640625" customWidth="1"/>
    <col min="4606" max="4606" width="10.81640625" customWidth="1"/>
    <col min="4607" max="4607" width="2.81640625" customWidth="1"/>
    <col min="4608" max="4608" width="10.7265625" customWidth="1"/>
    <col min="4609" max="4609" width="2.81640625" customWidth="1"/>
    <col min="4610" max="4610" width="10.7265625" customWidth="1"/>
    <col min="4611" max="4611" width="2.81640625" customWidth="1"/>
    <col min="4612" max="4612" width="13.81640625" bestFit="1" customWidth="1"/>
    <col min="4613" max="4613" width="2.81640625" customWidth="1"/>
    <col min="4614" max="4614" width="10.7265625" customWidth="1"/>
    <col min="4617" max="4617" width="9" bestFit="1" customWidth="1"/>
    <col min="4856" max="4856" width="28.453125" customWidth="1"/>
    <col min="4857" max="4857" width="0.81640625" customWidth="1"/>
    <col min="4858" max="4858" width="14.54296875" customWidth="1"/>
    <col min="4859" max="4859" width="2.81640625" customWidth="1"/>
    <col min="4860" max="4860" width="13.81640625" bestFit="1" customWidth="1"/>
    <col min="4861" max="4861" width="2.81640625" customWidth="1"/>
    <col min="4862" max="4862" width="10.81640625" customWidth="1"/>
    <col min="4863" max="4863" width="2.81640625" customWidth="1"/>
    <col min="4864" max="4864" width="10.7265625" customWidth="1"/>
    <col min="4865" max="4865" width="2.81640625" customWidth="1"/>
    <col min="4866" max="4866" width="10.7265625" customWidth="1"/>
    <col min="4867" max="4867" width="2.81640625" customWidth="1"/>
    <col min="4868" max="4868" width="13.81640625" bestFit="1" customWidth="1"/>
    <col min="4869" max="4869" width="2.81640625" customWidth="1"/>
    <col min="4870" max="4870" width="10.7265625" customWidth="1"/>
    <col min="4873" max="4873" width="9" bestFit="1" customWidth="1"/>
    <col min="5112" max="5112" width="28.453125" customWidth="1"/>
    <col min="5113" max="5113" width="0.81640625" customWidth="1"/>
    <col min="5114" max="5114" width="14.54296875" customWidth="1"/>
    <col min="5115" max="5115" width="2.81640625" customWidth="1"/>
    <col min="5116" max="5116" width="13.81640625" bestFit="1" customWidth="1"/>
    <col min="5117" max="5117" width="2.81640625" customWidth="1"/>
    <col min="5118" max="5118" width="10.81640625" customWidth="1"/>
    <col min="5119" max="5119" width="2.81640625" customWidth="1"/>
    <col min="5120" max="5120" width="10.7265625" customWidth="1"/>
    <col min="5121" max="5121" width="2.81640625" customWidth="1"/>
    <col min="5122" max="5122" width="10.7265625" customWidth="1"/>
    <col min="5123" max="5123" width="2.81640625" customWidth="1"/>
    <col min="5124" max="5124" width="13.81640625" bestFit="1" customWidth="1"/>
    <col min="5125" max="5125" width="2.81640625" customWidth="1"/>
    <col min="5126" max="5126" width="10.7265625" customWidth="1"/>
    <col min="5129" max="5129" width="9" bestFit="1" customWidth="1"/>
    <col min="5368" max="5368" width="28.453125" customWidth="1"/>
    <col min="5369" max="5369" width="0.81640625" customWidth="1"/>
    <col min="5370" max="5370" width="14.54296875" customWidth="1"/>
    <col min="5371" max="5371" width="2.81640625" customWidth="1"/>
    <col min="5372" max="5372" width="13.81640625" bestFit="1" customWidth="1"/>
    <col min="5373" max="5373" width="2.81640625" customWidth="1"/>
    <col min="5374" max="5374" width="10.81640625" customWidth="1"/>
    <col min="5375" max="5375" width="2.81640625" customWidth="1"/>
    <col min="5376" max="5376" width="10.7265625" customWidth="1"/>
    <col min="5377" max="5377" width="2.81640625" customWidth="1"/>
    <col min="5378" max="5378" width="10.7265625" customWidth="1"/>
    <col min="5379" max="5379" width="2.81640625" customWidth="1"/>
    <col min="5380" max="5380" width="13.81640625" bestFit="1" customWidth="1"/>
    <col min="5381" max="5381" width="2.81640625" customWidth="1"/>
    <col min="5382" max="5382" width="10.7265625" customWidth="1"/>
    <col min="5385" max="5385" width="9" bestFit="1" customWidth="1"/>
    <col min="5624" max="5624" width="28.453125" customWidth="1"/>
    <col min="5625" max="5625" width="0.81640625" customWidth="1"/>
    <col min="5626" max="5626" width="14.54296875" customWidth="1"/>
    <col min="5627" max="5627" width="2.81640625" customWidth="1"/>
    <col min="5628" max="5628" width="13.81640625" bestFit="1" customWidth="1"/>
    <col min="5629" max="5629" width="2.81640625" customWidth="1"/>
    <col min="5630" max="5630" width="10.81640625" customWidth="1"/>
    <col min="5631" max="5631" width="2.81640625" customWidth="1"/>
    <col min="5632" max="5632" width="10.7265625" customWidth="1"/>
    <col min="5633" max="5633" width="2.81640625" customWidth="1"/>
    <col min="5634" max="5634" width="10.7265625" customWidth="1"/>
    <col min="5635" max="5635" width="2.81640625" customWidth="1"/>
    <col min="5636" max="5636" width="13.81640625" bestFit="1" customWidth="1"/>
    <col min="5637" max="5637" width="2.81640625" customWidth="1"/>
    <col min="5638" max="5638" width="10.7265625" customWidth="1"/>
    <col min="5641" max="5641" width="9" bestFit="1" customWidth="1"/>
    <col min="5880" max="5880" width="28.453125" customWidth="1"/>
    <col min="5881" max="5881" width="0.81640625" customWidth="1"/>
    <col min="5882" max="5882" width="14.54296875" customWidth="1"/>
    <col min="5883" max="5883" width="2.81640625" customWidth="1"/>
    <col min="5884" max="5884" width="13.81640625" bestFit="1" customWidth="1"/>
    <col min="5885" max="5885" width="2.81640625" customWidth="1"/>
    <col min="5886" max="5886" width="10.81640625" customWidth="1"/>
    <col min="5887" max="5887" width="2.81640625" customWidth="1"/>
    <col min="5888" max="5888" width="10.7265625" customWidth="1"/>
    <col min="5889" max="5889" width="2.81640625" customWidth="1"/>
    <col min="5890" max="5890" width="10.7265625" customWidth="1"/>
    <col min="5891" max="5891" width="2.81640625" customWidth="1"/>
    <col min="5892" max="5892" width="13.81640625" bestFit="1" customWidth="1"/>
    <col min="5893" max="5893" width="2.81640625" customWidth="1"/>
    <col min="5894" max="5894" width="10.7265625" customWidth="1"/>
    <col min="5897" max="5897" width="9" bestFit="1" customWidth="1"/>
    <col min="6136" max="6136" width="28.453125" customWidth="1"/>
    <col min="6137" max="6137" width="0.81640625" customWidth="1"/>
    <col min="6138" max="6138" width="14.54296875" customWidth="1"/>
    <col min="6139" max="6139" width="2.81640625" customWidth="1"/>
    <col min="6140" max="6140" width="13.81640625" bestFit="1" customWidth="1"/>
    <col min="6141" max="6141" width="2.81640625" customWidth="1"/>
    <col min="6142" max="6142" width="10.81640625" customWidth="1"/>
    <col min="6143" max="6143" width="2.81640625" customWidth="1"/>
    <col min="6144" max="6144" width="10.7265625" customWidth="1"/>
    <col min="6145" max="6145" width="2.81640625" customWidth="1"/>
    <col min="6146" max="6146" width="10.7265625" customWidth="1"/>
    <col min="6147" max="6147" width="2.81640625" customWidth="1"/>
    <col min="6148" max="6148" width="13.81640625" bestFit="1" customWidth="1"/>
    <col min="6149" max="6149" width="2.81640625" customWidth="1"/>
    <col min="6150" max="6150" width="10.7265625" customWidth="1"/>
    <col min="6153" max="6153" width="9" bestFit="1" customWidth="1"/>
    <col min="6392" max="6392" width="28.453125" customWidth="1"/>
    <col min="6393" max="6393" width="0.81640625" customWidth="1"/>
    <col min="6394" max="6394" width="14.54296875" customWidth="1"/>
    <col min="6395" max="6395" width="2.81640625" customWidth="1"/>
    <col min="6396" max="6396" width="13.81640625" bestFit="1" customWidth="1"/>
    <col min="6397" max="6397" width="2.81640625" customWidth="1"/>
    <col min="6398" max="6398" width="10.81640625" customWidth="1"/>
    <col min="6399" max="6399" width="2.81640625" customWidth="1"/>
    <col min="6400" max="6400" width="10.7265625" customWidth="1"/>
    <col min="6401" max="6401" width="2.81640625" customWidth="1"/>
    <col min="6402" max="6402" width="10.7265625" customWidth="1"/>
    <col min="6403" max="6403" width="2.81640625" customWidth="1"/>
    <col min="6404" max="6404" width="13.81640625" bestFit="1" customWidth="1"/>
    <col min="6405" max="6405" width="2.81640625" customWidth="1"/>
    <col min="6406" max="6406" width="10.7265625" customWidth="1"/>
    <col min="6409" max="6409" width="9" bestFit="1" customWidth="1"/>
    <col min="6648" max="6648" width="28.453125" customWidth="1"/>
    <col min="6649" max="6649" width="0.81640625" customWidth="1"/>
    <col min="6650" max="6650" width="14.54296875" customWidth="1"/>
    <col min="6651" max="6651" width="2.81640625" customWidth="1"/>
    <col min="6652" max="6652" width="13.81640625" bestFit="1" customWidth="1"/>
    <col min="6653" max="6653" width="2.81640625" customWidth="1"/>
    <col min="6654" max="6654" width="10.81640625" customWidth="1"/>
    <col min="6655" max="6655" width="2.81640625" customWidth="1"/>
    <col min="6656" max="6656" width="10.7265625" customWidth="1"/>
    <col min="6657" max="6657" width="2.81640625" customWidth="1"/>
    <col min="6658" max="6658" width="10.7265625" customWidth="1"/>
    <col min="6659" max="6659" width="2.81640625" customWidth="1"/>
    <col min="6660" max="6660" width="13.81640625" bestFit="1" customWidth="1"/>
    <col min="6661" max="6661" width="2.81640625" customWidth="1"/>
    <col min="6662" max="6662" width="10.7265625" customWidth="1"/>
    <col min="6665" max="6665" width="9" bestFit="1" customWidth="1"/>
    <col min="6904" max="6904" width="28.453125" customWidth="1"/>
    <col min="6905" max="6905" width="0.81640625" customWidth="1"/>
    <col min="6906" max="6906" width="14.54296875" customWidth="1"/>
    <col min="6907" max="6907" width="2.81640625" customWidth="1"/>
    <col min="6908" max="6908" width="13.81640625" bestFit="1" customWidth="1"/>
    <col min="6909" max="6909" width="2.81640625" customWidth="1"/>
    <col min="6910" max="6910" width="10.81640625" customWidth="1"/>
    <col min="6911" max="6911" width="2.81640625" customWidth="1"/>
    <col min="6912" max="6912" width="10.7265625" customWidth="1"/>
    <col min="6913" max="6913" width="2.81640625" customWidth="1"/>
    <col min="6914" max="6914" width="10.7265625" customWidth="1"/>
    <col min="6915" max="6915" width="2.81640625" customWidth="1"/>
    <col min="6916" max="6916" width="13.81640625" bestFit="1" customWidth="1"/>
    <col min="6917" max="6917" width="2.81640625" customWidth="1"/>
    <col min="6918" max="6918" width="10.7265625" customWidth="1"/>
    <col min="6921" max="6921" width="9" bestFit="1" customWidth="1"/>
    <col min="7160" max="7160" width="28.453125" customWidth="1"/>
    <col min="7161" max="7161" width="0.81640625" customWidth="1"/>
    <col min="7162" max="7162" width="14.54296875" customWidth="1"/>
    <col min="7163" max="7163" width="2.81640625" customWidth="1"/>
    <col min="7164" max="7164" width="13.81640625" bestFit="1" customWidth="1"/>
    <col min="7165" max="7165" width="2.81640625" customWidth="1"/>
    <col min="7166" max="7166" width="10.81640625" customWidth="1"/>
    <col min="7167" max="7167" width="2.81640625" customWidth="1"/>
    <col min="7168" max="7168" width="10.7265625" customWidth="1"/>
    <col min="7169" max="7169" width="2.81640625" customWidth="1"/>
    <col min="7170" max="7170" width="10.7265625" customWidth="1"/>
    <col min="7171" max="7171" width="2.81640625" customWidth="1"/>
    <col min="7172" max="7172" width="13.81640625" bestFit="1" customWidth="1"/>
    <col min="7173" max="7173" width="2.81640625" customWidth="1"/>
    <col min="7174" max="7174" width="10.7265625" customWidth="1"/>
    <col min="7177" max="7177" width="9" bestFit="1" customWidth="1"/>
    <col min="7416" max="7416" width="28.453125" customWidth="1"/>
    <col min="7417" max="7417" width="0.81640625" customWidth="1"/>
    <col min="7418" max="7418" width="14.54296875" customWidth="1"/>
    <col min="7419" max="7419" width="2.81640625" customWidth="1"/>
    <col min="7420" max="7420" width="13.81640625" bestFit="1" customWidth="1"/>
    <col min="7421" max="7421" width="2.81640625" customWidth="1"/>
    <col min="7422" max="7422" width="10.81640625" customWidth="1"/>
    <col min="7423" max="7423" width="2.81640625" customWidth="1"/>
    <col min="7424" max="7424" width="10.7265625" customWidth="1"/>
    <col min="7425" max="7425" width="2.81640625" customWidth="1"/>
    <col min="7426" max="7426" width="10.7265625" customWidth="1"/>
    <col min="7427" max="7427" width="2.81640625" customWidth="1"/>
    <col min="7428" max="7428" width="13.81640625" bestFit="1" customWidth="1"/>
    <col min="7429" max="7429" width="2.81640625" customWidth="1"/>
    <col min="7430" max="7430" width="10.7265625" customWidth="1"/>
    <col min="7433" max="7433" width="9" bestFit="1" customWidth="1"/>
    <col min="7672" max="7672" width="28.453125" customWidth="1"/>
    <col min="7673" max="7673" width="0.81640625" customWidth="1"/>
    <col min="7674" max="7674" width="14.54296875" customWidth="1"/>
    <col min="7675" max="7675" width="2.81640625" customWidth="1"/>
    <col min="7676" max="7676" width="13.81640625" bestFit="1" customWidth="1"/>
    <col min="7677" max="7677" width="2.81640625" customWidth="1"/>
    <col min="7678" max="7678" width="10.81640625" customWidth="1"/>
    <col min="7679" max="7679" width="2.81640625" customWidth="1"/>
    <col min="7680" max="7680" width="10.7265625" customWidth="1"/>
    <col min="7681" max="7681" width="2.81640625" customWidth="1"/>
    <col min="7682" max="7682" width="10.7265625" customWidth="1"/>
    <col min="7683" max="7683" width="2.81640625" customWidth="1"/>
    <col min="7684" max="7684" width="13.81640625" bestFit="1" customWidth="1"/>
    <col min="7685" max="7685" width="2.81640625" customWidth="1"/>
    <col min="7686" max="7686" width="10.7265625" customWidth="1"/>
    <col min="7689" max="7689" width="9" bestFit="1" customWidth="1"/>
    <col min="7928" max="7928" width="28.453125" customWidth="1"/>
    <col min="7929" max="7929" width="0.81640625" customWidth="1"/>
    <col min="7930" max="7930" width="14.54296875" customWidth="1"/>
    <col min="7931" max="7931" width="2.81640625" customWidth="1"/>
    <col min="7932" max="7932" width="13.81640625" bestFit="1" customWidth="1"/>
    <col min="7933" max="7933" width="2.81640625" customWidth="1"/>
    <col min="7934" max="7934" width="10.81640625" customWidth="1"/>
    <col min="7935" max="7935" width="2.81640625" customWidth="1"/>
    <col min="7936" max="7936" width="10.7265625" customWidth="1"/>
    <col min="7937" max="7937" width="2.81640625" customWidth="1"/>
    <col min="7938" max="7938" width="10.7265625" customWidth="1"/>
    <col min="7939" max="7939" width="2.81640625" customWidth="1"/>
    <col min="7940" max="7940" width="13.81640625" bestFit="1" customWidth="1"/>
    <col min="7941" max="7941" width="2.81640625" customWidth="1"/>
    <col min="7942" max="7942" width="10.7265625" customWidth="1"/>
    <col min="7945" max="7945" width="9" bestFit="1" customWidth="1"/>
    <col min="8184" max="8184" width="28.453125" customWidth="1"/>
    <col min="8185" max="8185" width="0.81640625" customWidth="1"/>
    <col min="8186" max="8186" width="14.54296875" customWidth="1"/>
    <col min="8187" max="8187" width="2.81640625" customWidth="1"/>
    <col min="8188" max="8188" width="13.81640625" bestFit="1" customWidth="1"/>
    <col min="8189" max="8189" width="2.81640625" customWidth="1"/>
    <col min="8190" max="8190" width="10.81640625" customWidth="1"/>
    <col min="8191" max="8191" width="2.81640625" customWidth="1"/>
    <col min="8192" max="8192" width="10.7265625" customWidth="1"/>
    <col min="8193" max="8193" width="2.81640625" customWidth="1"/>
    <col min="8194" max="8194" width="10.7265625" customWidth="1"/>
    <col min="8195" max="8195" width="2.81640625" customWidth="1"/>
    <col min="8196" max="8196" width="13.81640625" bestFit="1" customWidth="1"/>
    <col min="8197" max="8197" width="2.81640625" customWidth="1"/>
    <col min="8198" max="8198" width="10.7265625" customWidth="1"/>
    <col min="8201" max="8201" width="9" bestFit="1" customWidth="1"/>
    <col min="8440" max="8440" width="28.453125" customWidth="1"/>
    <col min="8441" max="8441" width="0.81640625" customWidth="1"/>
    <col min="8442" max="8442" width="14.54296875" customWidth="1"/>
    <col min="8443" max="8443" width="2.81640625" customWidth="1"/>
    <col min="8444" max="8444" width="13.81640625" bestFit="1" customWidth="1"/>
    <col min="8445" max="8445" width="2.81640625" customWidth="1"/>
    <col min="8446" max="8446" width="10.81640625" customWidth="1"/>
    <col min="8447" max="8447" width="2.81640625" customWidth="1"/>
    <col min="8448" max="8448" width="10.7265625" customWidth="1"/>
    <col min="8449" max="8449" width="2.81640625" customWidth="1"/>
    <col min="8450" max="8450" width="10.7265625" customWidth="1"/>
    <col min="8451" max="8451" width="2.81640625" customWidth="1"/>
    <col min="8452" max="8452" width="13.81640625" bestFit="1" customWidth="1"/>
    <col min="8453" max="8453" width="2.81640625" customWidth="1"/>
    <col min="8454" max="8454" width="10.7265625" customWidth="1"/>
    <col min="8457" max="8457" width="9" bestFit="1" customWidth="1"/>
    <col min="8696" max="8696" width="28.453125" customWidth="1"/>
    <col min="8697" max="8697" width="0.81640625" customWidth="1"/>
    <col min="8698" max="8698" width="14.54296875" customWidth="1"/>
    <col min="8699" max="8699" width="2.81640625" customWidth="1"/>
    <col min="8700" max="8700" width="13.81640625" bestFit="1" customWidth="1"/>
    <col min="8701" max="8701" width="2.81640625" customWidth="1"/>
    <col min="8702" max="8702" width="10.81640625" customWidth="1"/>
    <col min="8703" max="8703" width="2.81640625" customWidth="1"/>
    <col min="8704" max="8704" width="10.7265625" customWidth="1"/>
    <col min="8705" max="8705" width="2.81640625" customWidth="1"/>
    <col min="8706" max="8706" width="10.7265625" customWidth="1"/>
    <col min="8707" max="8707" width="2.81640625" customWidth="1"/>
    <col min="8708" max="8708" width="13.81640625" bestFit="1" customWidth="1"/>
    <col min="8709" max="8709" width="2.81640625" customWidth="1"/>
    <col min="8710" max="8710" width="10.7265625" customWidth="1"/>
    <col min="8713" max="8713" width="9" bestFit="1" customWidth="1"/>
    <col min="8952" max="8952" width="28.453125" customWidth="1"/>
    <col min="8953" max="8953" width="0.81640625" customWidth="1"/>
    <col min="8954" max="8954" width="14.54296875" customWidth="1"/>
    <col min="8955" max="8955" width="2.81640625" customWidth="1"/>
    <col min="8956" max="8956" width="13.81640625" bestFit="1" customWidth="1"/>
    <col min="8957" max="8957" width="2.81640625" customWidth="1"/>
    <col min="8958" max="8958" width="10.81640625" customWidth="1"/>
    <col min="8959" max="8959" width="2.81640625" customWidth="1"/>
    <col min="8960" max="8960" width="10.7265625" customWidth="1"/>
    <col min="8961" max="8961" width="2.81640625" customWidth="1"/>
    <col min="8962" max="8962" width="10.7265625" customWidth="1"/>
    <col min="8963" max="8963" width="2.81640625" customWidth="1"/>
    <col min="8964" max="8964" width="13.81640625" bestFit="1" customWidth="1"/>
    <col min="8965" max="8965" width="2.81640625" customWidth="1"/>
    <col min="8966" max="8966" width="10.7265625" customWidth="1"/>
    <col min="8969" max="8969" width="9" bestFit="1" customWidth="1"/>
    <col min="9208" max="9208" width="28.453125" customWidth="1"/>
    <col min="9209" max="9209" width="0.81640625" customWidth="1"/>
    <col min="9210" max="9210" width="14.54296875" customWidth="1"/>
    <col min="9211" max="9211" width="2.81640625" customWidth="1"/>
    <col min="9212" max="9212" width="13.81640625" bestFit="1" customWidth="1"/>
    <col min="9213" max="9213" width="2.81640625" customWidth="1"/>
    <col min="9214" max="9214" width="10.81640625" customWidth="1"/>
    <col min="9215" max="9215" width="2.81640625" customWidth="1"/>
    <col min="9216" max="9216" width="10.7265625" customWidth="1"/>
    <col min="9217" max="9217" width="2.81640625" customWidth="1"/>
    <col min="9218" max="9218" width="10.7265625" customWidth="1"/>
    <col min="9219" max="9219" width="2.81640625" customWidth="1"/>
    <col min="9220" max="9220" width="13.81640625" bestFit="1" customWidth="1"/>
    <col min="9221" max="9221" width="2.81640625" customWidth="1"/>
    <col min="9222" max="9222" width="10.7265625" customWidth="1"/>
    <col min="9225" max="9225" width="9" bestFit="1" customWidth="1"/>
    <col min="9464" max="9464" width="28.453125" customWidth="1"/>
    <col min="9465" max="9465" width="0.81640625" customWidth="1"/>
    <col min="9466" max="9466" width="14.54296875" customWidth="1"/>
    <col min="9467" max="9467" width="2.81640625" customWidth="1"/>
    <col min="9468" max="9468" width="13.81640625" bestFit="1" customWidth="1"/>
    <col min="9469" max="9469" width="2.81640625" customWidth="1"/>
    <col min="9470" max="9470" width="10.81640625" customWidth="1"/>
    <col min="9471" max="9471" width="2.81640625" customWidth="1"/>
    <col min="9472" max="9472" width="10.7265625" customWidth="1"/>
    <col min="9473" max="9473" width="2.81640625" customWidth="1"/>
    <col min="9474" max="9474" width="10.7265625" customWidth="1"/>
    <col min="9475" max="9475" width="2.81640625" customWidth="1"/>
    <col min="9476" max="9476" width="13.81640625" bestFit="1" customWidth="1"/>
    <col min="9477" max="9477" width="2.81640625" customWidth="1"/>
    <col min="9478" max="9478" width="10.7265625" customWidth="1"/>
    <col min="9481" max="9481" width="9" bestFit="1" customWidth="1"/>
    <col min="9720" max="9720" width="28.453125" customWidth="1"/>
    <col min="9721" max="9721" width="0.81640625" customWidth="1"/>
    <col min="9722" max="9722" width="14.54296875" customWidth="1"/>
    <col min="9723" max="9723" width="2.81640625" customWidth="1"/>
    <col min="9724" max="9724" width="13.81640625" bestFit="1" customWidth="1"/>
    <col min="9725" max="9725" width="2.81640625" customWidth="1"/>
    <col min="9726" max="9726" width="10.81640625" customWidth="1"/>
    <col min="9727" max="9727" width="2.81640625" customWidth="1"/>
    <col min="9728" max="9728" width="10.7265625" customWidth="1"/>
    <col min="9729" max="9729" width="2.81640625" customWidth="1"/>
    <col min="9730" max="9730" width="10.7265625" customWidth="1"/>
    <col min="9731" max="9731" width="2.81640625" customWidth="1"/>
    <col min="9732" max="9732" width="13.81640625" bestFit="1" customWidth="1"/>
    <col min="9733" max="9733" width="2.81640625" customWidth="1"/>
    <col min="9734" max="9734" width="10.7265625" customWidth="1"/>
    <col min="9737" max="9737" width="9" bestFit="1" customWidth="1"/>
    <col min="9976" max="9976" width="28.453125" customWidth="1"/>
    <col min="9977" max="9977" width="0.81640625" customWidth="1"/>
    <col min="9978" max="9978" width="14.54296875" customWidth="1"/>
    <col min="9979" max="9979" width="2.81640625" customWidth="1"/>
    <col min="9980" max="9980" width="13.81640625" bestFit="1" customWidth="1"/>
    <col min="9981" max="9981" width="2.81640625" customWidth="1"/>
    <col min="9982" max="9982" width="10.81640625" customWidth="1"/>
    <col min="9983" max="9983" width="2.81640625" customWidth="1"/>
    <col min="9984" max="9984" width="10.7265625" customWidth="1"/>
    <col min="9985" max="9985" width="2.81640625" customWidth="1"/>
    <col min="9986" max="9986" width="10.7265625" customWidth="1"/>
    <col min="9987" max="9987" width="2.81640625" customWidth="1"/>
    <col min="9988" max="9988" width="13.81640625" bestFit="1" customWidth="1"/>
    <col min="9989" max="9989" width="2.81640625" customWidth="1"/>
    <col min="9990" max="9990" width="10.7265625" customWidth="1"/>
    <col min="9993" max="9993" width="9" bestFit="1" customWidth="1"/>
    <col min="10232" max="10232" width="28.453125" customWidth="1"/>
    <col min="10233" max="10233" width="0.81640625" customWidth="1"/>
    <col min="10234" max="10234" width="14.54296875" customWidth="1"/>
    <col min="10235" max="10235" width="2.81640625" customWidth="1"/>
    <col min="10236" max="10236" width="13.81640625" bestFit="1" customWidth="1"/>
    <col min="10237" max="10237" width="2.81640625" customWidth="1"/>
    <col min="10238" max="10238" width="10.81640625" customWidth="1"/>
    <col min="10239" max="10239" width="2.81640625" customWidth="1"/>
    <col min="10240" max="10240" width="10.7265625" customWidth="1"/>
    <col min="10241" max="10241" width="2.81640625" customWidth="1"/>
    <col min="10242" max="10242" width="10.7265625" customWidth="1"/>
    <col min="10243" max="10243" width="2.81640625" customWidth="1"/>
    <col min="10244" max="10244" width="13.81640625" bestFit="1" customWidth="1"/>
    <col min="10245" max="10245" width="2.81640625" customWidth="1"/>
    <col min="10246" max="10246" width="10.7265625" customWidth="1"/>
    <col min="10249" max="10249" width="9" bestFit="1" customWidth="1"/>
    <col min="10488" max="10488" width="28.453125" customWidth="1"/>
    <col min="10489" max="10489" width="0.81640625" customWidth="1"/>
    <col min="10490" max="10490" width="14.54296875" customWidth="1"/>
    <col min="10491" max="10491" width="2.81640625" customWidth="1"/>
    <col min="10492" max="10492" width="13.81640625" bestFit="1" customWidth="1"/>
    <col min="10493" max="10493" width="2.81640625" customWidth="1"/>
    <col min="10494" max="10494" width="10.81640625" customWidth="1"/>
    <col min="10495" max="10495" width="2.81640625" customWidth="1"/>
    <col min="10496" max="10496" width="10.7265625" customWidth="1"/>
    <col min="10497" max="10497" width="2.81640625" customWidth="1"/>
    <col min="10498" max="10498" width="10.7265625" customWidth="1"/>
    <col min="10499" max="10499" width="2.81640625" customWidth="1"/>
    <col min="10500" max="10500" width="13.81640625" bestFit="1" customWidth="1"/>
    <col min="10501" max="10501" width="2.81640625" customWidth="1"/>
    <col min="10502" max="10502" width="10.7265625" customWidth="1"/>
    <col min="10505" max="10505" width="9" bestFit="1" customWidth="1"/>
    <col min="10744" max="10744" width="28.453125" customWidth="1"/>
    <col min="10745" max="10745" width="0.81640625" customWidth="1"/>
    <col min="10746" max="10746" width="14.54296875" customWidth="1"/>
    <col min="10747" max="10747" width="2.81640625" customWidth="1"/>
    <col min="10748" max="10748" width="13.81640625" bestFit="1" customWidth="1"/>
    <col min="10749" max="10749" width="2.81640625" customWidth="1"/>
    <col min="10750" max="10750" width="10.81640625" customWidth="1"/>
    <col min="10751" max="10751" width="2.81640625" customWidth="1"/>
    <col min="10752" max="10752" width="10.7265625" customWidth="1"/>
    <col min="10753" max="10753" width="2.81640625" customWidth="1"/>
    <col min="10754" max="10754" width="10.7265625" customWidth="1"/>
    <col min="10755" max="10755" width="2.81640625" customWidth="1"/>
    <col min="10756" max="10756" width="13.81640625" bestFit="1" customWidth="1"/>
    <col min="10757" max="10757" width="2.81640625" customWidth="1"/>
    <col min="10758" max="10758" width="10.7265625" customWidth="1"/>
    <col min="10761" max="10761" width="9" bestFit="1" customWidth="1"/>
    <col min="11000" max="11000" width="28.453125" customWidth="1"/>
    <col min="11001" max="11001" width="0.81640625" customWidth="1"/>
    <col min="11002" max="11002" width="14.54296875" customWidth="1"/>
    <col min="11003" max="11003" width="2.81640625" customWidth="1"/>
    <col min="11004" max="11004" width="13.81640625" bestFit="1" customWidth="1"/>
    <col min="11005" max="11005" width="2.81640625" customWidth="1"/>
    <col min="11006" max="11006" width="10.81640625" customWidth="1"/>
    <col min="11007" max="11007" width="2.81640625" customWidth="1"/>
    <col min="11008" max="11008" width="10.7265625" customWidth="1"/>
    <col min="11009" max="11009" width="2.81640625" customWidth="1"/>
    <col min="11010" max="11010" width="10.7265625" customWidth="1"/>
    <col min="11011" max="11011" width="2.81640625" customWidth="1"/>
    <col min="11012" max="11012" width="13.81640625" bestFit="1" customWidth="1"/>
    <col min="11013" max="11013" width="2.81640625" customWidth="1"/>
    <col min="11014" max="11014" width="10.7265625" customWidth="1"/>
    <col min="11017" max="11017" width="9" bestFit="1" customWidth="1"/>
    <col min="11256" max="11256" width="28.453125" customWidth="1"/>
    <col min="11257" max="11257" width="0.81640625" customWidth="1"/>
    <col min="11258" max="11258" width="14.54296875" customWidth="1"/>
    <col min="11259" max="11259" width="2.81640625" customWidth="1"/>
    <col min="11260" max="11260" width="13.81640625" bestFit="1" customWidth="1"/>
    <col min="11261" max="11261" width="2.81640625" customWidth="1"/>
    <col min="11262" max="11262" width="10.81640625" customWidth="1"/>
    <col min="11263" max="11263" width="2.81640625" customWidth="1"/>
    <col min="11264" max="11264" width="10.7265625" customWidth="1"/>
    <col min="11265" max="11265" width="2.81640625" customWidth="1"/>
    <col min="11266" max="11266" width="10.7265625" customWidth="1"/>
    <col min="11267" max="11267" width="2.81640625" customWidth="1"/>
    <col min="11268" max="11268" width="13.81640625" bestFit="1" customWidth="1"/>
    <col min="11269" max="11269" width="2.81640625" customWidth="1"/>
    <col min="11270" max="11270" width="10.7265625" customWidth="1"/>
    <col min="11273" max="11273" width="9" bestFit="1" customWidth="1"/>
    <col min="11512" max="11512" width="28.453125" customWidth="1"/>
    <col min="11513" max="11513" width="0.81640625" customWidth="1"/>
    <col min="11514" max="11514" width="14.54296875" customWidth="1"/>
    <col min="11515" max="11515" width="2.81640625" customWidth="1"/>
    <col min="11516" max="11516" width="13.81640625" bestFit="1" customWidth="1"/>
    <col min="11517" max="11517" width="2.81640625" customWidth="1"/>
    <col min="11518" max="11518" width="10.81640625" customWidth="1"/>
    <col min="11519" max="11519" width="2.81640625" customWidth="1"/>
    <col min="11520" max="11520" width="10.7265625" customWidth="1"/>
    <col min="11521" max="11521" width="2.81640625" customWidth="1"/>
    <col min="11522" max="11522" width="10.7265625" customWidth="1"/>
    <col min="11523" max="11523" width="2.81640625" customWidth="1"/>
    <col min="11524" max="11524" width="13.81640625" bestFit="1" customWidth="1"/>
    <col min="11525" max="11525" width="2.81640625" customWidth="1"/>
    <col min="11526" max="11526" width="10.7265625" customWidth="1"/>
    <col min="11529" max="11529" width="9" bestFit="1" customWidth="1"/>
    <col min="11768" max="11768" width="28.453125" customWidth="1"/>
    <col min="11769" max="11769" width="0.81640625" customWidth="1"/>
    <col min="11770" max="11770" width="14.54296875" customWidth="1"/>
    <col min="11771" max="11771" width="2.81640625" customWidth="1"/>
    <col min="11772" max="11772" width="13.81640625" bestFit="1" customWidth="1"/>
    <col min="11773" max="11773" width="2.81640625" customWidth="1"/>
    <col min="11774" max="11774" width="10.81640625" customWidth="1"/>
    <col min="11775" max="11775" width="2.81640625" customWidth="1"/>
    <col min="11776" max="11776" width="10.7265625" customWidth="1"/>
    <col min="11777" max="11777" width="2.81640625" customWidth="1"/>
    <col min="11778" max="11778" width="10.7265625" customWidth="1"/>
    <col min="11779" max="11779" width="2.81640625" customWidth="1"/>
    <col min="11780" max="11780" width="13.81640625" bestFit="1" customWidth="1"/>
    <col min="11781" max="11781" width="2.81640625" customWidth="1"/>
    <col min="11782" max="11782" width="10.7265625" customWidth="1"/>
    <col min="11785" max="11785" width="9" bestFit="1" customWidth="1"/>
    <col min="12024" max="12024" width="28.453125" customWidth="1"/>
    <col min="12025" max="12025" width="0.81640625" customWidth="1"/>
    <col min="12026" max="12026" width="14.54296875" customWidth="1"/>
    <col min="12027" max="12027" width="2.81640625" customWidth="1"/>
    <col min="12028" max="12028" width="13.81640625" bestFit="1" customWidth="1"/>
    <col min="12029" max="12029" width="2.81640625" customWidth="1"/>
    <col min="12030" max="12030" width="10.81640625" customWidth="1"/>
    <col min="12031" max="12031" width="2.81640625" customWidth="1"/>
    <col min="12032" max="12032" width="10.7265625" customWidth="1"/>
    <col min="12033" max="12033" width="2.81640625" customWidth="1"/>
    <col min="12034" max="12034" width="10.7265625" customWidth="1"/>
    <col min="12035" max="12035" width="2.81640625" customWidth="1"/>
    <col min="12036" max="12036" width="13.81640625" bestFit="1" customWidth="1"/>
    <col min="12037" max="12037" width="2.81640625" customWidth="1"/>
    <col min="12038" max="12038" width="10.7265625" customWidth="1"/>
    <col min="12041" max="12041" width="9" bestFit="1" customWidth="1"/>
    <col min="12280" max="12280" width="28.453125" customWidth="1"/>
    <col min="12281" max="12281" width="0.81640625" customWidth="1"/>
    <col min="12282" max="12282" width="14.54296875" customWidth="1"/>
    <col min="12283" max="12283" width="2.81640625" customWidth="1"/>
    <col min="12284" max="12284" width="13.81640625" bestFit="1" customWidth="1"/>
    <col min="12285" max="12285" width="2.81640625" customWidth="1"/>
    <col min="12286" max="12286" width="10.81640625" customWidth="1"/>
    <col min="12287" max="12287" width="2.81640625" customWidth="1"/>
    <col min="12288" max="12288" width="10.7265625" customWidth="1"/>
    <col min="12289" max="12289" width="2.81640625" customWidth="1"/>
    <col min="12290" max="12290" width="10.7265625" customWidth="1"/>
    <col min="12291" max="12291" width="2.81640625" customWidth="1"/>
    <col min="12292" max="12292" width="13.81640625" bestFit="1" customWidth="1"/>
    <col min="12293" max="12293" width="2.81640625" customWidth="1"/>
    <col min="12294" max="12294" width="10.7265625" customWidth="1"/>
    <col min="12297" max="12297" width="9" bestFit="1" customWidth="1"/>
    <col min="12536" max="12536" width="28.453125" customWidth="1"/>
    <col min="12537" max="12537" width="0.81640625" customWidth="1"/>
    <col min="12538" max="12538" width="14.54296875" customWidth="1"/>
    <col min="12539" max="12539" width="2.81640625" customWidth="1"/>
    <col min="12540" max="12540" width="13.81640625" bestFit="1" customWidth="1"/>
    <col min="12541" max="12541" width="2.81640625" customWidth="1"/>
    <col min="12542" max="12542" width="10.81640625" customWidth="1"/>
    <col min="12543" max="12543" width="2.81640625" customWidth="1"/>
    <col min="12544" max="12544" width="10.7265625" customWidth="1"/>
    <col min="12545" max="12545" width="2.81640625" customWidth="1"/>
    <col min="12546" max="12546" width="10.7265625" customWidth="1"/>
    <col min="12547" max="12547" width="2.81640625" customWidth="1"/>
    <col min="12548" max="12548" width="13.81640625" bestFit="1" customWidth="1"/>
    <col min="12549" max="12549" width="2.81640625" customWidth="1"/>
    <col min="12550" max="12550" width="10.7265625" customWidth="1"/>
    <col min="12553" max="12553" width="9" bestFit="1" customWidth="1"/>
    <col min="12792" max="12792" width="28.453125" customWidth="1"/>
    <col min="12793" max="12793" width="0.81640625" customWidth="1"/>
    <col min="12794" max="12794" width="14.54296875" customWidth="1"/>
    <col min="12795" max="12795" width="2.81640625" customWidth="1"/>
    <col min="12796" max="12796" width="13.81640625" bestFit="1" customWidth="1"/>
    <col min="12797" max="12797" width="2.81640625" customWidth="1"/>
    <col min="12798" max="12798" width="10.81640625" customWidth="1"/>
    <col min="12799" max="12799" width="2.81640625" customWidth="1"/>
    <col min="12800" max="12800" width="10.7265625" customWidth="1"/>
    <col min="12801" max="12801" width="2.81640625" customWidth="1"/>
    <col min="12802" max="12802" width="10.7265625" customWidth="1"/>
    <col min="12803" max="12803" width="2.81640625" customWidth="1"/>
    <col min="12804" max="12804" width="13.81640625" bestFit="1" customWidth="1"/>
    <col min="12805" max="12805" width="2.81640625" customWidth="1"/>
    <col min="12806" max="12806" width="10.7265625" customWidth="1"/>
    <col min="12809" max="12809" width="9" bestFit="1" customWidth="1"/>
    <col min="13048" max="13048" width="28.453125" customWidth="1"/>
    <col min="13049" max="13049" width="0.81640625" customWidth="1"/>
    <col min="13050" max="13050" width="14.54296875" customWidth="1"/>
    <col min="13051" max="13051" width="2.81640625" customWidth="1"/>
    <col min="13052" max="13052" width="13.81640625" bestFit="1" customWidth="1"/>
    <col min="13053" max="13053" width="2.81640625" customWidth="1"/>
    <col min="13054" max="13054" width="10.81640625" customWidth="1"/>
    <col min="13055" max="13055" width="2.81640625" customWidth="1"/>
    <col min="13056" max="13056" width="10.7265625" customWidth="1"/>
    <col min="13057" max="13057" width="2.81640625" customWidth="1"/>
    <col min="13058" max="13058" width="10.7265625" customWidth="1"/>
    <col min="13059" max="13059" width="2.81640625" customWidth="1"/>
    <col min="13060" max="13060" width="13.81640625" bestFit="1" customWidth="1"/>
    <col min="13061" max="13061" width="2.81640625" customWidth="1"/>
    <col min="13062" max="13062" width="10.7265625" customWidth="1"/>
    <col min="13065" max="13065" width="9" bestFit="1" customWidth="1"/>
    <col min="13304" max="13304" width="28.453125" customWidth="1"/>
    <col min="13305" max="13305" width="0.81640625" customWidth="1"/>
    <col min="13306" max="13306" width="14.54296875" customWidth="1"/>
    <col min="13307" max="13307" width="2.81640625" customWidth="1"/>
    <col min="13308" max="13308" width="13.81640625" bestFit="1" customWidth="1"/>
    <col min="13309" max="13309" width="2.81640625" customWidth="1"/>
    <col min="13310" max="13310" width="10.81640625" customWidth="1"/>
    <col min="13311" max="13311" width="2.81640625" customWidth="1"/>
    <col min="13312" max="13312" width="10.7265625" customWidth="1"/>
    <col min="13313" max="13313" width="2.81640625" customWidth="1"/>
    <col min="13314" max="13314" width="10.7265625" customWidth="1"/>
    <col min="13315" max="13315" width="2.81640625" customWidth="1"/>
    <col min="13316" max="13316" width="13.81640625" bestFit="1" customWidth="1"/>
    <col min="13317" max="13317" width="2.81640625" customWidth="1"/>
    <col min="13318" max="13318" width="10.7265625" customWidth="1"/>
    <col min="13321" max="13321" width="9" bestFit="1" customWidth="1"/>
    <col min="13560" max="13560" width="28.453125" customWidth="1"/>
    <col min="13561" max="13561" width="0.81640625" customWidth="1"/>
    <col min="13562" max="13562" width="14.54296875" customWidth="1"/>
    <col min="13563" max="13563" width="2.81640625" customWidth="1"/>
    <col min="13564" max="13564" width="13.81640625" bestFit="1" customWidth="1"/>
    <col min="13565" max="13565" width="2.81640625" customWidth="1"/>
    <col min="13566" max="13566" width="10.81640625" customWidth="1"/>
    <col min="13567" max="13567" width="2.81640625" customWidth="1"/>
    <col min="13568" max="13568" width="10.7265625" customWidth="1"/>
    <col min="13569" max="13569" width="2.81640625" customWidth="1"/>
    <col min="13570" max="13570" width="10.7265625" customWidth="1"/>
    <col min="13571" max="13571" width="2.81640625" customWidth="1"/>
    <col min="13572" max="13572" width="13.81640625" bestFit="1" customWidth="1"/>
    <col min="13573" max="13573" width="2.81640625" customWidth="1"/>
    <col min="13574" max="13574" width="10.7265625" customWidth="1"/>
    <col min="13577" max="13577" width="9" bestFit="1" customWidth="1"/>
    <col min="13816" max="13816" width="28.453125" customWidth="1"/>
    <col min="13817" max="13817" width="0.81640625" customWidth="1"/>
    <col min="13818" max="13818" width="14.54296875" customWidth="1"/>
    <col min="13819" max="13819" width="2.81640625" customWidth="1"/>
    <col min="13820" max="13820" width="13.81640625" bestFit="1" customWidth="1"/>
    <col min="13821" max="13821" width="2.81640625" customWidth="1"/>
    <col min="13822" max="13822" width="10.81640625" customWidth="1"/>
    <col min="13823" max="13823" width="2.81640625" customWidth="1"/>
    <col min="13824" max="13824" width="10.7265625" customWidth="1"/>
    <col min="13825" max="13825" width="2.81640625" customWidth="1"/>
    <col min="13826" max="13826" width="10.7265625" customWidth="1"/>
    <col min="13827" max="13827" width="2.81640625" customWidth="1"/>
    <col min="13828" max="13828" width="13.81640625" bestFit="1" customWidth="1"/>
    <col min="13829" max="13829" width="2.81640625" customWidth="1"/>
    <col min="13830" max="13830" width="10.7265625" customWidth="1"/>
    <col min="13833" max="13833" width="9" bestFit="1" customWidth="1"/>
    <col min="14072" max="14072" width="28.453125" customWidth="1"/>
    <col min="14073" max="14073" width="0.81640625" customWidth="1"/>
    <col min="14074" max="14074" width="14.54296875" customWidth="1"/>
    <col min="14075" max="14075" width="2.81640625" customWidth="1"/>
    <col min="14076" max="14076" width="13.81640625" bestFit="1" customWidth="1"/>
    <col min="14077" max="14077" width="2.81640625" customWidth="1"/>
    <col min="14078" max="14078" width="10.81640625" customWidth="1"/>
    <col min="14079" max="14079" width="2.81640625" customWidth="1"/>
    <col min="14080" max="14080" width="10.7265625" customWidth="1"/>
    <col min="14081" max="14081" width="2.81640625" customWidth="1"/>
    <col min="14082" max="14082" width="10.7265625" customWidth="1"/>
    <col min="14083" max="14083" width="2.81640625" customWidth="1"/>
    <col min="14084" max="14084" width="13.81640625" bestFit="1" customWidth="1"/>
    <col min="14085" max="14085" width="2.81640625" customWidth="1"/>
    <col min="14086" max="14086" width="10.7265625" customWidth="1"/>
    <col min="14089" max="14089" width="9" bestFit="1" customWidth="1"/>
    <col min="14328" max="14328" width="28.453125" customWidth="1"/>
    <col min="14329" max="14329" width="0.81640625" customWidth="1"/>
    <col min="14330" max="14330" width="14.54296875" customWidth="1"/>
    <col min="14331" max="14331" width="2.81640625" customWidth="1"/>
    <col min="14332" max="14332" width="13.81640625" bestFit="1" customWidth="1"/>
    <col min="14333" max="14333" width="2.81640625" customWidth="1"/>
    <col min="14334" max="14334" width="10.81640625" customWidth="1"/>
    <col min="14335" max="14335" width="2.81640625" customWidth="1"/>
    <col min="14336" max="14336" width="10.7265625" customWidth="1"/>
    <col min="14337" max="14337" width="2.81640625" customWidth="1"/>
    <col min="14338" max="14338" width="10.7265625" customWidth="1"/>
    <col min="14339" max="14339" width="2.81640625" customWidth="1"/>
    <col min="14340" max="14340" width="13.81640625" bestFit="1" customWidth="1"/>
    <col min="14341" max="14341" width="2.81640625" customWidth="1"/>
    <col min="14342" max="14342" width="10.7265625" customWidth="1"/>
    <col min="14345" max="14345" width="9" bestFit="1" customWidth="1"/>
    <col min="14584" max="14584" width="28.453125" customWidth="1"/>
    <col min="14585" max="14585" width="0.81640625" customWidth="1"/>
    <col min="14586" max="14586" width="14.54296875" customWidth="1"/>
    <col min="14587" max="14587" width="2.81640625" customWidth="1"/>
    <col min="14588" max="14588" width="13.81640625" bestFit="1" customWidth="1"/>
    <col min="14589" max="14589" width="2.81640625" customWidth="1"/>
    <col min="14590" max="14590" width="10.81640625" customWidth="1"/>
    <col min="14591" max="14591" width="2.81640625" customWidth="1"/>
    <col min="14592" max="14592" width="10.7265625" customWidth="1"/>
    <col min="14593" max="14593" width="2.81640625" customWidth="1"/>
    <col min="14594" max="14594" width="10.7265625" customWidth="1"/>
    <col min="14595" max="14595" width="2.81640625" customWidth="1"/>
    <col min="14596" max="14596" width="13.81640625" bestFit="1" customWidth="1"/>
    <col min="14597" max="14597" width="2.81640625" customWidth="1"/>
    <col min="14598" max="14598" width="10.7265625" customWidth="1"/>
    <col min="14601" max="14601" width="9" bestFit="1" customWidth="1"/>
    <col min="14840" max="14840" width="28.453125" customWidth="1"/>
    <col min="14841" max="14841" width="0.81640625" customWidth="1"/>
    <col min="14842" max="14842" width="14.54296875" customWidth="1"/>
    <col min="14843" max="14843" width="2.81640625" customWidth="1"/>
    <col min="14844" max="14844" width="13.81640625" bestFit="1" customWidth="1"/>
    <col min="14845" max="14845" width="2.81640625" customWidth="1"/>
    <col min="14846" max="14846" width="10.81640625" customWidth="1"/>
    <col min="14847" max="14847" width="2.81640625" customWidth="1"/>
    <col min="14848" max="14848" width="10.7265625" customWidth="1"/>
    <col min="14849" max="14849" width="2.81640625" customWidth="1"/>
    <col min="14850" max="14850" width="10.7265625" customWidth="1"/>
    <col min="14851" max="14851" width="2.81640625" customWidth="1"/>
    <col min="14852" max="14852" width="13.81640625" bestFit="1" customWidth="1"/>
    <col min="14853" max="14853" width="2.81640625" customWidth="1"/>
    <col min="14854" max="14854" width="10.7265625" customWidth="1"/>
    <col min="14857" max="14857" width="9" bestFit="1" customWidth="1"/>
    <col min="15096" max="15096" width="28.453125" customWidth="1"/>
    <col min="15097" max="15097" width="0.81640625" customWidth="1"/>
    <col min="15098" max="15098" width="14.54296875" customWidth="1"/>
    <col min="15099" max="15099" width="2.81640625" customWidth="1"/>
    <col min="15100" max="15100" width="13.81640625" bestFit="1" customWidth="1"/>
    <col min="15101" max="15101" width="2.81640625" customWidth="1"/>
    <col min="15102" max="15102" width="10.81640625" customWidth="1"/>
    <col min="15103" max="15103" width="2.81640625" customWidth="1"/>
    <col min="15104" max="15104" width="10.7265625" customWidth="1"/>
    <col min="15105" max="15105" width="2.81640625" customWidth="1"/>
    <col min="15106" max="15106" width="10.7265625" customWidth="1"/>
    <col min="15107" max="15107" width="2.81640625" customWidth="1"/>
    <col min="15108" max="15108" width="13.81640625" bestFit="1" customWidth="1"/>
    <col min="15109" max="15109" width="2.81640625" customWidth="1"/>
    <col min="15110" max="15110" width="10.7265625" customWidth="1"/>
    <col min="15113" max="15113" width="9" bestFit="1" customWidth="1"/>
    <col min="15352" max="15352" width="28.453125" customWidth="1"/>
    <col min="15353" max="15353" width="0.81640625" customWidth="1"/>
    <col min="15354" max="15354" width="14.54296875" customWidth="1"/>
    <col min="15355" max="15355" width="2.81640625" customWidth="1"/>
    <col min="15356" max="15356" width="13.81640625" bestFit="1" customWidth="1"/>
    <col min="15357" max="15357" width="2.81640625" customWidth="1"/>
    <col min="15358" max="15358" width="10.81640625" customWidth="1"/>
    <col min="15359" max="15359" width="2.81640625" customWidth="1"/>
    <col min="15360" max="15360" width="10.7265625" customWidth="1"/>
    <col min="15361" max="15361" width="2.81640625" customWidth="1"/>
    <col min="15362" max="15362" width="10.7265625" customWidth="1"/>
    <col min="15363" max="15363" width="2.81640625" customWidth="1"/>
    <col min="15364" max="15364" width="13.81640625" bestFit="1" customWidth="1"/>
    <col min="15365" max="15365" width="2.81640625" customWidth="1"/>
    <col min="15366" max="15366" width="10.7265625" customWidth="1"/>
    <col min="15369" max="15369" width="9" bestFit="1" customWidth="1"/>
    <col min="15608" max="15608" width="28.453125" customWidth="1"/>
    <col min="15609" max="15609" width="0.81640625" customWidth="1"/>
    <col min="15610" max="15610" width="14.54296875" customWidth="1"/>
    <col min="15611" max="15611" width="2.81640625" customWidth="1"/>
    <col min="15612" max="15612" width="13.81640625" bestFit="1" customWidth="1"/>
    <col min="15613" max="15613" width="2.81640625" customWidth="1"/>
    <col min="15614" max="15614" width="10.81640625" customWidth="1"/>
    <col min="15615" max="15615" width="2.81640625" customWidth="1"/>
    <col min="15616" max="15616" width="10.7265625" customWidth="1"/>
    <col min="15617" max="15617" width="2.81640625" customWidth="1"/>
    <col min="15618" max="15618" width="10.7265625" customWidth="1"/>
    <col min="15619" max="15619" width="2.81640625" customWidth="1"/>
    <col min="15620" max="15620" width="13.81640625" bestFit="1" customWidth="1"/>
    <col min="15621" max="15621" width="2.81640625" customWidth="1"/>
    <col min="15622" max="15622" width="10.7265625" customWidth="1"/>
    <col min="15625" max="15625" width="9" bestFit="1" customWidth="1"/>
    <col min="15864" max="15864" width="28.453125" customWidth="1"/>
    <col min="15865" max="15865" width="0.81640625" customWidth="1"/>
    <col min="15866" max="15866" width="14.54296875" customWidth="1"/>
    <col min="15867" max="15867" width="2.81640625" customWidth="1"/>
    <col min="15868" max="15868" width="13.81640625" bestFit="1" customWidth="1"/>
    <col min="15869" max="15869" width="2.81640625" customWidth="1"/>
    <col min="15870" max="15870" width="10.81640625" customWidth="1"/>
    <col min="15871" max="15871" width="2.81640625" customWidth="1"/>
    <col min="15872" max="15872" width="10.7265625" customWidth="1"/>
    <col min="15873" max="15873" width="2.81640625" customWidth="1"/>
    <col min="15874" max="15874" width="10.7265625" customWidth="1"/>
    <col min="15875" max="15875" width="2.81640625" customWidth="1"/>
    <col min="15876" max="15876" width="13.81640625" bestFit="1" customWidth="1"/>
    <col min="15877" max="15877" width="2.81640625" customWidth="1"/>
    <col min="15878" max="15878" width="10.7265625" customWidth="1"/>
    <col min="15881" max="15881" width="9" bestFit="1" customWidth="1"/>
    <col min="16120" max="16120" width="28.453125" customWidth="1"/>
    <col min="16121" max="16121" width="0.81640625" customWidth="1"/>
    <col min="16122" max="16122" width="14.54296875" customWidth="1"/>
    <col min="16123" max="16123" width="2.81640625" customWidth="1"/>
    <col min="16124" max="16124" width="13.81640625" bestFit="1" customWidth="1"/>
    <col min="16125" max="16125" width="2.81640625" customWidth="1"/>
    <col min="16126" max="16126" width="10.81640625" customWidth="1"/>
    <col min="16127" max="16127" width="2.81640625" customWidth="1"/>
    <col min="16128" max="16128" width="10.7265625" customWidth="1"/>
    <col min="16129" max="16129" width="2.81640625" customWidth="1"/>
    <col min="16130" max="16130" width="10.7265625" customWidth="1"/>
    <col min="16131" max="16131" width="2.81640625" customWidth="1"/>
    <col min="16132" max="16132" width="13.81640625" bestFit="1" customWidth="1"/>
    <col min="16133" max="16133" width="2.81640625" customWidth="1"/>
    <col min="16134" max="16134" width="10.7265625" customWidth="1"/>
    <col min="16137" max="16137" width="9" bestFit="1" customWidth="1"/>
  </cols>
  <sheetData>
    <row r="1" spans="1:20" s="2" customFormat="1" ht="23" x14ac:dyDescent="0.5">
      <c r="A1" s="1" t="s">
        <v>0</v>
      </c>
      <c r="B1" s="1"/>
      <c r="C1" s="1"/>
      <c r="D1" s="1"/>
      <c r="E1" s="1"/>
      <c r="F1" s="1"/>
      <c r="G1" s="1"/>
      <c r="H1" s="1"/>
      <c r="I1" s="1"/>
      <c r="J1" s="1"/>
      <c r="K1" s="1"/>
      <c r="L1" s="1"/>
      <c r="M1" s="1"/>
    </row>
    <row r="2" spans="1:20" s="2" customFormat="1" ht="20" x14ac:dyDescent="0.4">
      <c r="A2" s="3" t="s">
        <v>1</v>
      </c>
      <c r="B2" s="3"/>
      <c r="C2" s="3"/>
      <c r="D2" s="3"/>
      <c r="E2" s="3"/>
      <c r="F2" s="3"/>
      <c r="G2" s="3"/>
      <c r="H2" s="3"/>
      <c r="I2" s="3"/>
      <c r="J2" s="3"/>
      <c r="K2" s="3"/>
      <c r="L2" s="3"/>
      <c r="M2" s="3"/>
    </row>
    <row r="3" spans="1:20" s="4" customFormat="1" ht="18.75" customHeight="1" x14ac:dyDescent="0.35">
      <c r="A3" s="4" t="s">
        <v>2</v>
      </c>
    </row>
    <row r="4" spans="1:20" x14ac:dyDescent="0.35">
      <c r="A4" s="5" t="s">
        <v>3</v>
      </c>
      <c r="B4" s="5"/>
      <c r="C4" s="5"/>
      <c r="D4" s="5"/>
      <c r="E4" s="5"/>
      <c r="F4" s="5"/>
      <c r="G4" s="5"/>
      <c r="H4" s="5"/>
      <c r="I4" s="5"/>
      <c r="J4" s="5"/>
      <c r="K4" s="5"/>
      <c r="L4" s="5"/>
      <c r="M4" s="5"/>
    </row>
    <row r="5" spans="1:20" x14ac:dyDescent="0.35">
      <c r="B5" s="6"/>
      <c r="C5" s="6"/>
      <c r="D5" s="6"/>
      <c r="E5" s="6"/>
      <c r="F5" s="6"/>
      <c r="G5" s="6"/>
      <c r="H5" s="6"/>
      <c r="I5" s="6"/>
      <c r="J5" s="6"/>
      <c r="K5" s="6"/>
      <c r="L5" s="6"/>
      <c r="M5" s="6"/>
    </row>
    <row r="6" spans="1:20" x14ac:dyDescent="0.35">
      <c r="B6" s="7"/>
      <c r="C6" s="8" t="s">
        <v>4</v>
      </c>
      <c r="D6" s="8"/>
      <c r="E6" s="8"/>
      <c r="F6" s="8"/>
      <c r="G6" s="8"/>
      <c r="H6" s="8"/>
      <c r="I6" s="8"/>
      <c r="J6" s="7"/>
      <c r="K6" s="9"/>
      <c r="L6" s="10" t="s">
        <v>5</v>
      </c>
      <c r="M6" s="7"/>
      <c r="O6" s="11"/>
    </row>
    <row r="7" spans="1:20" s="12" customFormat="1" ht="29" x14ac:dyDescent="0.35">
      <c r="B7" s="13"/>
      <c r="C7" s="14" t="s">
        <v>6</v>
      </c>
      <c r="D7" s="15"/>
      <c r="E7" s="14" t="s">
        <v>7</v>
      </c>
      <c r="F7" s="15"/>
      <c r="G7" s="14" t="s">
        <v>8</v>
      </c>
      <c r="I7" s="14" t="s">
        <v>9</v>
      </c>
      <c r="K7" s="9"/>
      <c r="L7" s="16" t="s">
        <v>9</v>
      </c>
      <c r="R7" s="17" t="s">
        <v>10</v>
      </c>
      <c r="S7" s="17" t="s">
        <v>11</v>
      </c>
      <c r="T7" s="17"/>
    </row>
    <row r="8" spans="1:20" ht="15.5" x14ac:dyDescent="0.35">
      <c r="A8" s="18" t="s">
        <v>12</v>
      </c>
      <c r="B8" s="19"/>
      <c r="C8" s="20">
        <v>466212</v>
      </c>
      <c r="D8" s="21"/>
      <c r="E8" s="20">
        <v>231091</v>
      </c>
      <c r="F8" s="20"/>
      <c r="G8" s="20">
        <v>283310</v>
      </c>
      <c r="H8" s="20"/>
      <c r="I8" s="20">
        <v>235160</v>
      </c>
      <c r="J8" s="21"/>
      <c r="K8" s="22"/>
      <c r="L8" s="21">
        <f>SUM(C8:J8)</f>
        <v>1215773</v>
      </c>
      <c r="M8" s="21"/>
      <c r="O8" s="23">
        <f>+C8+E8</f>
        <v>697303</v>
      </c>
      <c r="R8" s="24">
        <f>+E8-'[1]Q2 PF Rec'!E15</f>
        <v>0</v>
      </c>
      <c r="S8" s="23">
        <f>+(C8+E8)-'[1]YTD PF Rec'!E15</f>
        <v>0</v>
      </c>
    </row>
    <row r="9" spans="1:20" x14ac:dyDescent="0.35">
      <c r="A9" s="18" t="s">
        <v>13</v>
      </c>
      <c r="B9" s="19"/>
      <c r="C9" s="25"/>
      <c r="D9" s="26"/>
      <c r="E9" s="27"/>
      <c r="F9" s="27"/>
      <c r="G9" s="27"/>
      <c r="H9" s="27"/>
      <c r="I9" s="27"/>
      <c r="J9" s="26"/>
      <c r="K9" s="28"/>
      <c r="L9" s="27"/>
      <c r="M9" s="26"/>
      <c r="R9" s="24"/>
    </row>
    <row r="10" spans="1:20" x14ac:dyDescent="0.35">
      <c r="A10" s="29" t="s">
        <v>14</v>
      </c>
      <c r="B10" s="19"/>
      <c r="C10" s="27">
        <f>14142-1</f>
        <v>14141</v>
      </c>
      <c r="D10" s="26"/>
      <c r="E10" s="27">
        <v>17053</v>
      </c>
      <c r="F10" s="27"/>
      <c r="G10" s="27">
        <v>11497</v>
      </c>
      <c r="H10" s="27"/>
      <c r="I10" s="27">
        <v>24878</v>
      </c>
      <c r="J10" s="26"/>
      <c r="K10" s="28"/>
      <c r="L10" s="26">
        <f>SUM(C10:J10)</f>
        <v>67569</v>
      </c>
      <c r="M10" s="26"/>
      <c r="O10" s="23">
        <f t="shared" ref="O10:O23" si="0">+C10+E10</f>
        <v>31194</v>
      </c>
      <c r="R10" s="24"/>
    </row>
    <row r="11" spans="1:20" x14ac:dyDescent="0.35">
      <c r="A11" s="29" t="s">
        <v>15</v>
      </c>
      <c r="B11" s="19"/>
      <c r="C11" s="27">
        <v>160857</v>
      </c>
      <c r="D11" s="26"/>
      <c r="E11" s="27">
        <v>64527</v>
      </c>
      <c r="F11" s="27"/>
      <c r="G11" s="27">
        <v>92662</v>
      </c>
      <c r="H11" s="27"/>
      <c r="I11" s="27">
        <v>90414</v>
      </c>
      <c r="J11" s="26"/>
      <c r="K11" s="28"/>
      <c r="L11" s="26">
        <f t="shared" ref="L11:L14" si="1">SUM(C11:J11)</f>
        <v>408460</v>
      </c>
      <c r="M11" s="26"/>
      <c r="O11" s="23">
        <f t="shared" si="0"/>
        <v>225384</v>
      </c>
      <c r="R11" s="24"/>
    </row>
    <row r="12" spans="1:20" x14ac:dyDescent="0.35">
      <c r="A12" s="29" t="s">
        <v>16</v>
      </c>
      <c r="B12" s="19"/>
      <c r="C12" s="27">
        <v>81147</v>
      </c>
      <c r="D12" s="26"/>
      <c r="E12" s="27">
        <v>55865</v>
      </c>
      <c r="F12" s="27"/>
      <c r="G12" s="27">
        <v>49533</v>
      </c>
      <c r="H12" s="27"/>
      <c r="I12" s="27">
        <v>39659</v>
      </c>
      <c r="J12" s="26"/>
      <c r="K12" s="28"/>
      <c r="L12" s="26">
        <f t="shared" si="1"/>
        <v>226204</v>
      </c>
      <c r="M12" s="26"/>
      <c r="O12" s="23">
        <f t="shared" si="0"/>
        <v>137012</v>
      </c>
      <c r="R12" s="24"/>
    </row>
    <row r="13" spans="1:20" x14ac:dyDescent="0.35">
      <c r="A13" s="29" t="s">
        <v>17</v>
      </c>
      <c r="B13" s="19"/>
      <c r="C13" s="27">
        <v>21173</v>
      </c>
      <c r="D13" s="26"/>
      <c r="E13" s="27">
        <v>32870</v>
      </c>
      <c r="F13" s="27"/>
      <c r="G13" s="27">
        <v>30593</v>
      </c>
      <c r="H13" s="27"/>
      <c r="I13" s="27">
        <v>37241</v>
      </c>
      <c r="J13" s="26"/>
      <c r="K13" s="28"/>
      <c r="L13" s="26">
        <f t="shared" si="1"/>
        <v>121877</v>
      </c>
      <c r="M13" s="26"/>
      <c r="O13" s="23">
        <f t="shared" si="0"/>
        <v>54043</v>
      </c>
      <c r="R13" s="24"/>
    </row>
    <row r="14" spans="1:20" x14ac:dyDescent="0.35">
      <c r="A14" s="29" t="s">
        <v>18</v>
      </c>
      <c r="B14" s="19"/>
      <c r="C14" s="27">
        <v>12117</v>
      </c>
      <c r="D14" s="26"/>
      <c r="E14" s="27">
        <v>16025</v>
      </c>
      <c r="F14" s="27"/>
      <c r="G14" s="27">
        <v>14871</v>
      </c>
      <c r="H14" s="27"/>
      <c r="I14" s="27">
        <v>16552</v>
      </c>
      <c r="J14" s="26"/>
      <c r="K14" s="28"/>
      <c r="L14" s="26">
        <f t="shared" si="1"/>
        <v>59565</v>
      </c>
      <c r="M14" s="26"/>
      <c r="O14" s="23">
        <f t="shared" si="0"/>
        <v>28142</v>
      </c>
      <c r="R14" s="24"/>
    </row>
    <row r="15" spans="1:20" x14ac:dyDescent="0.35">
      <c r="A15" s="29" t="s">
        <v>19</v>
      </c>
      <c r="B15" s="19"/>
      <c r="C15" s="30">
        <v>61130</v>
      </c>
      <c r="D15" s="26"/>
      <c r="E15" s="30">
        <v>63791</v>
      </c>
      <c r="F15" s="30"/>
      <c r="G15" s="30">
        <v>61860</v>
      </c>
      <c r="H15" s="30"/>
      <c r="I15" s="30">
        <v>92996</v>
      </c>
      <c r="J15" s="26"/>
      <c r="K15" s="28"/>
      <c r="L15" s="31">
        <f>SUM(C15:J15)</f>
        <v>279777</v>
      </c>
      <c r="M15" s="26"/>
      <c r="O15" s="23">
        <f t="shared" si="0"/>
        <v>124921</v>
      </c>
      <c r="R15" s="24"/>
    </row>
    <row r="16" spans="1:20" x14ac:dyDescent="0.35">
      <c r="A16" s="18" t="s">
        <v>20</v>
      </c>
      <c r="B16" s="19"/>
      <c r="C16" s="27">
        <f>+C8-SUM(C10:C15)</f>
        <v>115647</v>
      </c>
      <c r="D16" s="26"/>
      <c r="E16" s="27">
        <f>+E8-SUM(E10:E15)</f>
        <v>-19040</v>
      </c>
      <c r="F16" s="27"/>
      <c r="G16" s="27">
        <f>+G8-SUM(G10:G15)</f>
        <v>22294</v>
      </c>
      <c r="H16" s="27"/>
      <c r="I16" s="27">
        <f>+I8-SUM(I10:I15)</f>
        <v>-66580</v>
      </c>
      <c r="J16" s="26"/>
      <c r="K16" s="28"/>
      <c r="L16" s="27">
        <f>+L8-SUM(L10:L15)</f>
        <v>52321</v>
      </c>
      <c r="M16" s="26"/>
      <c r="O16" s="23">
        <f t="shared" si="0"/>
        <v>96607</v>
      </c>
      <c r="R16" s="24">
        <f>+E16-'[1]Q2 PF Rec'!E23</f>
        <v>0</v>
      </c>
      <c r="S16" s="23">
        <f>+(C16+E16)-'[1]YTD PF Rec'!E23</f>
        <v>0</v>
      </c>
    </row>
    <row r="17" spans="1:19" x14ac:dyDescent="0.35">
      <c r="A17" s="18" t="s">
        <v>21</v>
      </c>
      <c r="B17" s="19"/>
      <c r="C17" s="27">
        <v>12563</v>
      </c>
      <c r="D17" s="26"/>
      <c r="E17" s="27">
        <v>12208</v>
      </c>
      <c r="F17" s="27"/>
      <c r="G17" s="27">
        <v>10302</v>
      </c>
      <c r="H17" s="27"/>
      <c r="I17" s="27">
        <v>10772</v>
      </c>
      <c r="J17" s="26"/>
      <c r="K17" s="28"/>
      <c r="L17" s="26">
        <f t="shared" ref="L17:L18" si="2">SUM(C17:J17)</f>
        <v>45845</v>
      </c>
      <c r="M17" s="26"/>
      <c r="O17" s="23">
        <f t="shared" si="0"/>
        <v>24771</v>
      </c>
      <c r="R17" s="24">
        <f>+E17-'[1]Q2 PF Rec'!E37</f>
        <v>0</v>
      </c>
      <c r="S17" s="23">
        <f>+(C17+E17)-'[1]YTD PF Rec'!E37</f>
        <v>0</v>
      </c>
    </row>
    <row r="18" spans="1:19" x14ac:dyDescent="0.35">
      <c r="A18" s="18" t="s">
        <v>22</v>
      </c>
      <c r="B18" s="19"/>
      <c r="C18" s="30">
        <v>4556</v>
      </c>
      <c r="D18" s="26"/>
      <c r="E18" s="30">
        <v>21236</v>
      </c>
      <c r="F18" s="30"/>
      <c r="G18" s="30">
        <v>2687</v>
      </c>
      <c r="H18" s="30"/>
      <c r="I18" s="30">
        <v>-759</v>
      </c>
      <c r="J18" s="26"/>
      <c r="K18" s="28"/>
      <c r="L18" s="31">
        <f t="shared" si="2"/>
        <v>27720</v>
      </c>
      <c r="M18" s="26"/>
      <c r="O18" s="23">
        <f t="shared" si="0"/>
        <v>25792</v>
      </c>
      <c r="R18" s="24">
        <f>+E18-'[1]Q2 PF Rec'!E38</f>
        <v>0</v>
      </c>
      <c r="S18" s="23">
        <f>+(C18+E18)-'[1]YTD PF Rec'!E38</f>
        <v>0</v>
      </c>
    </row>
    <row r="19" spans="1:19" x14ac:dyDescent="0.35">
      <c r="A19" s="29" t="s">
        <v>23</v>
      </c>
      <c r="B19" s="19"/>
      <c r="C19" s="26">
        <f>C16-C17-C18</f>
        <v>98528</v>
      </c>
      <c r="D19" s="26"/>
      <c r="E19" s="26">
        <f>E16-E17-E18</f>
        <v>-52484</v>
      </c>
      <c r="F19" s="26"/>
      <c r="G19" s="26">
        <f>G16-G17-G18</f>
        <v>9305</v>
      </c>
      <c r="H19" s="26"/>
      <c r="I19" s="26">
        <f>I16-I17-I18</f>
        <v>-76593</v>
      </c>
      <c r="J19" s="26"/>
      <c r="K19" s="28"/>
      <c r="L19" s="26">
        <f>L16-L17-L18</f>
        <v>-21244</v>
      </c>
      <c r="M19" s="26"/>
      <c r="O19" s="23">
        <f t="shared" si="0"/>
        <v>46044</v>
      </c>
      <c r="R19" s="24"/>
    </row>
    <row r="20" spans="1:19" x14ac:dyDescent="0.35">
      <c r="A20" s="18" t="s">
        <v>24</v>
      </c>
      <c r="B20" s="19"/>
      <c r="C20" s="30">
        <v>21632</v>
      </c>
      <c r="D20" s="26"/>
      <c r="E20" s="30">
        <v>-3354</v>
      </c>
      <c r="F20" s="30"/>
      <c r="G20" s="30">
        <v>4025</v>
      </c>
      <c r="H20" s="30"/>
      <c r="I20" s="30">
        <v>-26815</v>
      </c>
      <c r="J20" s="26"/>
      <c r="K20" s="28"/>
      <c r="L20" s="31">
        <f>SUM(C20:J20)</f>
        <v>-4512</v>
      </c>
      <c r="M20" s="26"/>
      <c r="O20" s="23">
        <f t="shared" si="0"/>
        <v>18278</v>
      </c>
      <c r="R20" s="24">
        <f>+E20-'[1]Q2 PF Rec'!E39</f>
        <v>0</v>
      </c>
      <c r="S20" s="23">
        <f>+(C20+E20)-'[1]YTD PF Rec'!E39</f>
        <v>0</v>
      </c>
    </row>
    <row r="21" spans="1:19" x14ac:dyDescent="0.35">
      <c r="A21" s="29" t="s">
        <v>25</v>
      </c>
      <c r="B21" s="19"/>
      <c r="C21" s="27">
        <f>C19-C20</f>
        <v>76896</v>
      </c>
      <c r="D21" s="26"/>
      <c r="E21" s="27">
        <f>E19-E20</f>
        <v>-49130</v>
      </c>
      <c r="F21" s="27"/>
      <c r="G21" s="27">
        <f>G19-G20</f>
        <v>5280</v>
      </c>
      <c r="H21" s="27"/>
      <c r="I21" s="27">
        <f>I19-I20</f>
        <v>-49778</v>
      </c>
      <c r="J21" s="26"/>
      <c r="K21" s="28"/>
      <c r="L21" s="27">
        <f>L19-L20</f>
        <v>-16732</v>
      </c>
      <c r="M21" s="26"/>
      <c r="O21" s="23">
        <f t="shared" si="0"/>
        <v>27766</v>
      </c>
      <c r="R21" s="24"/>
    </row>
    <row r="22" spans="1:19" x14ac:dyDescent="0.35">
      <c r="A22" s="18" t="s">
        <v>26</v>
      </c>
      <c r="B22" s="19"/>
      <c r="C22" s="30">
        <v>2190</v>
      </c>
      <c r="D22" s="26"/>
      <c r="E22" s="30">
        <v>402</v>
      </c>
      <c r="F22" s="30"/>
      <c r="G22" s="30">
        <v>2322</v>
      </c>
      <c r="H22" s="30"/>
      <c r="I22" s="30">
        <v>488</v>
      </c>
      <c r="J22" s="26"/>
      <c r="K22" s="28"/>
      <c r="L22" s="31">
        <f>SUM(C22:J22)</f>
        <v>5402</v>
      </c>
      <c r="M22" s="26"/>
      <c r="O22" s="23">
        <f t="shared" si="0"/>
        <v>2592</v>
      </c>
      <c r="R22" s="24">
        <f>+E22-'[1]Q2 PF Rec'!E40</f>
        <v>0</v>
      </c>
      <c r="S22" s="23">
        <f>+(C22+E22)-'[1]YTD PF Rec'!E40</f>
        <v>0</v>
      </c>
    </row>
    <row r="23" spans="1:19" ht="15" thickBot="1" x14ac:dyDescent="0.4">
      <c r="A23" s="29" t="s">
        <v>27</v>
      </c>
      <c r="B23" s="19"/>
      <c r="C23" s="32">
        <f>+C21-C22</f>
        <v>74706</v>
      </c>
      <c r="D23" s="21"/>
      <c r="E23" s="32">
        <f>+E21-E22</f>
        <v>-49532</v>
      </c>
      <c r="F23" s="32"/>
      <c r="G23" s="32">
        <f>+G21-G22</f>
        <v>2958</v>
      </c>
      <c r="H23" s="32"/>
      <c r="I23" s="32">
        <f>+I21-I22</f>
        <v>-50266</v>
      </c>
      <c r="J23" s="21"/>
      <c r="K23" s="22"/>
      <c r="L23" s="32">
        <f>+L21-L22</f>
        <v>-22134</v>
      </c>
      <c r="M23" s="21"/>
      <c r="O23" s="23">
        <f t="shared" si="0"/>
        <v>25174</v>
      </c>
      <c r="R23" s="24">
        <f>+E23-'[1]Q2 PF Rec'!E36</f>
        <v>0</v>
      </c>
      <c r="S23" s="23">
        <f>+(C23+E23)-'[1]YTD PF Rec'!E36</f>
        <v>0</v>
      </c>
    </row>
    <row r="24" spans="1:19" ht="15" thickTop="1" x14ac:dyDescent="0.35">
      <c r="A24" s="18"/>
      <c r="B24" s="19"/>
      <c r="C24" s="18"/>
      <c r="E24" s="18"/>
      <c r="F24" s="18"/>
      <c r="G24" s="18"/>
      <c r="H24" s="18"/>
      <c r="I24" s="18"/>
      <c r="L24" s="18"/>
    </row>
    <row r="25" spans="1:19" ht="30" customHeight="1" x14ac:dyDescent="0.35">
      <c r="A25" s="33" t="s">
        <v>28</v>
      </c>
      <c r="B25" s="33"/>
      <c r="C25" s="33"/>
      <c r="D25" s="33"/>
      <c r="E25" s="33"/>
      <c r="F25" s="33"/>
      <c r="G25" s="33"/>
      <c r="H25" s="33"/>
      <c r="I25" s="33"/>
      <c r="J25" s="33"/>
      <c r="K25" s="33"/>
      <c r="L25" s="33"/>
    </row>
    <row r="26" spans="1:19" x14ac:dyDescent="0.35">
      <c r="A26" s="18"/>
      <c r="C26" s="35"/>
    </row>
    <row r="27" spans="1:19" x14ac:dyDescent="0.35">
      <c r="A27" s="18"/>
      <c r="C27" s="35"/>
    </row>
    <row r="28" spans="1:19" x14ac:dyDescent="0.35">
      <c r="A28" s="36" t="s">
        <v>29</v>
      </c>
      <c r="C28" s="35"/>
    </row>
    <row r="29" spans="1:19" x14ac:dyDescent="0.35">
      <c r="A29" s="37"/>
      <c r="B29" s="37"/>
      <c r="C29" s="8" t="s">
        <v>4</v>
      </c>
      <c r="D29" s="8"/>
      <c r="E29" s="8"/>
      <c r="F29" s="8"/>
      <c r="G29" s="8"/>
      <c r="H29" s="8"/>
      <c r="I29" s="8"/>
      <c r="J29" s="7"/>
      <c r="K29" s="9"/>
      <c r="L29" s="10" t="s">
        <v>5</v>
      </c>
      <c r="M29" s="37"/>
      <c r="N29" s="37"/>
    </row>
    <row r="30" spans="1:19" x14ac:dyDescent="0.35">
      <c r="A30" s="37"/>
      <c r="B30" s="37"/>
      <c r="C30" s="14" t="s">
        <v>6</v>
      </c>
      <c r="D30" s="15"/>
      <c r="E30" s="14" t="s">
        <v>7</v>
      </c>
      <c r="F30" s="15"/>
      <c r="G30" s="14" t="s">
        <v>8</v>
      </c>
      <c r="H30" s="12"/>
      <c r="I30" s="14" t="s">
        <v>9</v>
      </c>
      <c r="J30" s="37"/>
      <c r="K30" s="9"/>
      <c r="L30" s="14" t="s">
        <v>9</v>
      </c>
      <c r="M30" s="37"/>
      <c r="N30" s="37"/>
    </row>
    <row r="31" spans="1:19" x14ac:dyDescent="0.35">
      <c r="A31" s="38"/>
      <c r="B31" s="37"/>
      <c r="C31" s="39"/>
      <c r="D31" s="39"/>
      <c r="E31" s="39"/>
      <c r="F31" s="37"/>
      <c r="G31" s="39"/>
      <c r="H31" s="39"/>
      <c r="I31" s="39"/>
      <c r="J31" s="37"/>
      <c r="K31" s="9"/>
      <c r="L31" s="39"/>
      <c r="M31" s="37"/>
      <c r="N31" s="37"/>
    </row>
    <row r="32" spans="1:19" x14ac:dyDescent="0.35">
      <c r="A32" s="29" t="s">
        <v>30</v>
      </c>
      <c r="B32" s="37"/>
      <c r="C32" s="40">
        <v>11275</v>
      </c>
      <c r="D32" s="40"/>
      <c r="E32" s="40">
        <v>7373</v>
      </c>
      <c r="F32" s="40"/>
      <c r="G32" s="40">
        <v>3234</v>
      </c>
      <c r="H32" s="40"/>
      <c r="I32" s="40">
        <v>11526</v>
      </c>
      <c r="J32" s="40"/>
      <c r="K32" s="41"/>
      <c r="L32" s="40">
        <f>SUM(C32:I32)</f>
        <v>33408</v>
      </c>
      <c r="M32" s="40"/>
      <c r="N32" s="37"/>
      <c r="R32" s="24">
        <f>+E32-'[1]Q2 PF Rec'!E48</f>
        <v>0</v>
      </c>
      <c r="S32" s="24">
        <f>+(C32+E32)-'[1]YTD PF Rec'!E48</f>
        <v>0</v>
      </c>
    </row>
    <row r="33" spans="1:19" x14ac:dyDescent="0.35">
      <c r="A33" s="29" t="s">
        <v>31</v>
      </c>
      <c r="B33" s="37"/>
      <c r="C33" s="42">
        <v>729</v>
      </c>
      <c r="D33" s="39"/>
      <c r="E33" s="39">
        <v>8664</v>
      </c>
      <c r="F33" s="39"/>
      <c r="G33" s="39">
        <v>1324</v>
      </c>
      <c r="H33" s="39"/>
      <c r="I33" s="39">
        <v>458</v>
      </c>
      <c r="J33" s="37"/>
      <c r="K33" s="43"/>
      <c r="L33" s="44">
        <f t="shared" ref="L33:L34" si="3">SUM(C33:I33)</f>
        <v>11175</v>
      </c>
      <c r="M33" s="37"/>
      <c r="N33" s="37"/>
      <c r="R33" s="24">
        <f>+E33-'[1]Q2 PF Rec'!E49</f>
        <v>0</v>
      </c>
      <c r="S33" s="24">
        <f>+(C33+E33)-'[1]YTD PF Rec'!E49</f>
        <v>0</v>
      </c>
    </row>
    <row r="34" spans="1:19" x14ac:dyDescent="0.35">
      <c r="A34" s="29" t="s">
        <v>32</v>
      </c>
      <c r="B34" s="37"/>
      <c r="C34" s="39">
        <v>0</v>
      </c>
      <c r="D34" s="39"/>
      <c r="E34" s="39">
        <v>0</v>
      </c>
      <c r="F34" s="37"/>
      <c r="G34" s="39">
        <v>3244</v>
      </c>
      <c r="H34" s="39"/>
      <c r="I34" s="39">
        <v>3245</v>
      </c>
      <c r="J34" s="37"/>
      <c r="K34" s="43"/>
      <c r="L34" s="44">
        <f t="shared" si="3"/>
        <v>6489</v>
      </c>
      <c r="M34" s="37"/>
      <c r="N34" s="37"/>
    </row>
    <row r="35" spans="1:19" x14ac:dyDescent="0.35">
      <c r="A35" s="18" t="s">
        <v>19</v>
      </c>
      <c r="B35" s="37"/>
      <c r="C35" s="45">
        <f>SUM(C32:C34)</f>
        <v>12004</v>
      </c>
      <c r="D35" s="37"/>
      <c r="E35" s="45">
        <f>SUM(E32:E34)</f>
        <v>16037</v>
      </c>
      <c r="F35" s="37"/>
      <c r="G35" s="45">
        <f>SUM(G32:G34)</f>
        <v>7802</v>
      </c>
      <c r="H35" s="37"/>
      <c r="I35" s="45">
        <f>SUM(I32:I34)</f>
        <v>15229</v>
      </c>
      <c r="J35" s="37"/>
      <c r="K35" s="43"/>
      <c r="L35" s="45">
        <f>SUM(L32:L34)</f>
        <v>51072</v>
      </c>
      <c r="M35" s="37"/>
      <c r="N35" s="37"/>
    </row>
    <row r="36" spans="1:19" ht="5.15" customHeight="1" x14ac:dyDescent="0.35">
      <c r="A36" s="38"/>
      <c r="B36" s="37"/>
      <c r="C36" s="39"/>
      <c r="D36" s="39"/>
      <c r="E36" s="39"/>
      <c r="F36" s="37"/>
      <c r="G36" s="39"/>
      <c r="H36" s="39"/>
      <c r="I36" s="39"/>
      <c r="J36" s="37"/>
      <c r="K36" s="43"/>
      <c r="L36" s="39"/>
      <c r="M36" s="37"/>
      <c r="N36" s="37"/>
    </row>
    <row r="37" spans="1:19" x14ac:dyDescent="0.35">
      <c r="A37" s="29" t="s">
        <v>33</v>
      </c>
      <c r="B37" s="46"/>
      <c r="C37" s="44">
        <v>0</v>
      </c>
      <c r="D37" s="39"/>
      <c r="E37" s="44">
        <v>19812</v>
      </c>
      <c r="F37" s="37"/>
      <c r="G37" s="44">
        <v>0</v>
      </c>
      <c r="H37" s="39"/>
      <c r="I37" s="44">
        <v>0</v>
      </c>
      <c r="J37" s="37"/>
      <c r="K37" s="43"/>
      <c r="L37" s="44">
        <f>SUM(C37:I37)</f>
        <v>19812</v>
      </c>
      <c r="M37" s="37"/>
      <c r="N37" s="37"/>
    </row>
    <row r="38" spans="1:19" x14ac:dyDescent="0.35">
      <c r="A38" s="18" t="s">
        <v>22</v>
      </c>
      <c r="B38" s="37"/>
      <c r="C38" s="47">
        <f>SUM(C37)</f>
        <v>0</v>
      </c>
      <c r="D38" s="39"/>
      <c r="E38" s="47">
        <f>SUM(E37)</f>
        <v>19812</v>
      </c>
      <c r="F38" s="37"/>
      <c r="G38" s="47">
        <f>SUM(G37)</f>
        <v>0</v>
      </c>
      <c r="H38" s="39"/>
      <c r="I38" s="47">
        <f>SUM(I37)</f>
        <v>0</v>
      </c>
      <c r="J38" s="37"/>
      <c r="K38" s="43"/>
      <c r="L38" s="47">
        <f>SUM(L37)</f>
        <v>19812</v>
      </c>
      <c r="M38" s="37"/>
      <c r="N38" s="37"/>
    </row>
    <row r="39" spans="1:19" ht="5.15" customHeight="1" x14ac:dyDescent="0.35">
      <c r="A39" s="38"/>
      <c r="B39" s="37"/>
      <c r="C39" s="39"/>
      <c r="D39" s="39"/>
      <c r="E39" s="39"/>
      <c r="F39" s="37"/>
      <c r="G39" s="39"/>
      <c r="H39" s="39"/>
      <c r="I39" s="39"/>
      <c r="J39" s="37"/>
      <c r="K39" s="43"/>
      <c r="L39" s="39"/>
      <c r="M39" s="37"/>
      <c r="N39" s="37"/>
    </row>
    <row r="40" spans="1:19" ht="15" thickBot="1" x14ac:dyDescent="0.4">
      <c r="A40" s="18" t="s">
        <v>34</v>
      </c>
      <c r="C40" s="48">
        <f>+C35+C38</f>
        <v>12004</v>
      </c>
      <c r="D40" s="21"/>
      <c r="E40" s="48">
        <f>+E35+E38</f>
        <v>35849</v>
      </c>
      <c r="F40" s="21"/>
      <c r="G40" s="48">
        <f>+G35+G38</f>
        <v>7802</v>
      </c>
      <c r="H40" s="21"/>
      <c r="I40" s="48">
        <f>+I35+I38</f>
        <v>15229</v>
      </c>
      <c r="J40" s="21"/>
      <c r="K40" s="49"/>
      <c r="L40" s="48">
        <f>+L35+L38</f>
        <v>70884</v>
      </c>
    </row>
    <row r="41" spans="1:19" ht="15" thickTop="1" x14ac:dyDescent="0.35"/>
    <row r="43" spans="1:19" ht="15.5" x14ac:dyDescent="0.35">
      <c r="A43" s="18" t="s">
        <v>35</v>
      </c>
      <c r="N43" s="50"/>
    </row>
    <row r="44" spans="1:19" x14ac:dyDescent="0.35">
      <c r="A44" s="18"/>
      <c r="C44" s="8" t="s">
        <v>4</v>
      </c>
      <c r="D44" s="8"/>
      <c r="E44" s="8"/>
      <c r="F44" s="8"/>
      <c r="G44" s="8"/>
      <c r="H44" s="8"/>
      <c r="I44" s="8"/>
      <c r="J44" s="7"/>
      <c r="K44" s="43"/>
      <c r="L44" s="10" t="s">
        <v>5</v>
      </c>
    </row>
    <row r="45" spans="1:19" x14ac:dyDescent="0.35">
      <c r="C45" s="14" t="s">
        <v>6</v>
      </c>
      <c r="D45" s="15"/>
      <c r="E45" s="14" t="s">
        <v>7</v>
      </c>
      <c r="F45" s="15"/>
      <c r="G45" s="14" t="s">
        <v>8</v>
      </c>
      <c r="H45" s="12"/>
      <c r="I45" s="14" t="s">
        <v>9</v>
      </c>
      <c r="J45" s="37"/>
      <c r="K45" s="43"/>
      <c r="L45" s="14" t="s">
        <v>9</v>
      </c>
    </row>
    <row r="46" spans="1:19" x14ac:dyDescent="0.35">
      <c r="K46" s="43"/>
    </row>
    <row r="47" spans="1:19" x14ac:dyDescent="0.35">
      <c r="A47" s="29" t="s">
        <v>36</v>
      </c>
      <c r="C47" s="21">
        <v>387611</v>
      </c>
      <c r="D47" s="21"/>
      <c r="E47" s="21">
        <f>+'[1]Q2 PF Rec'!E19</f>
        <v>160270</v>
      </c>
      <c r="F47" s="21"/>
      <c r="G47" s="21">
        <v>199949</v>
      </c>
      <c r="H47" s="21"/>
      <c r="I47" s="21">
        <v>140581</v>
      </c>
      <c r="J47" s="21"/>
      <c r="K47" s="43"/>
      <c r="L47" s="40">
        <f>SUM(C47:I47)</f>
        <v>888411</v>
      </c>
      <c r="S47" s="23">
        <f>+C47+E47-'[1]YTD PF Rec'!E19</f>
        <v>0</v>
      </c>
    </row>
    <row r="48" spans="1:19" x14ac:dyDescent="0.35">
      <c r="A48" s="29" t="s">
        <v>37</v>
      </c>
      <c r="C48" s="26">
        <v>56612</v>
      </c>
      <c r="D48" s="26"/>
      <c r="E48" s="26">
        <f>+'[1]Q2 PF Rec'!E18</f>
        <v>41228</v>
      </c>
      <c r="F48" s="26"/>
      <c r="G48" s="26">
        <f>53829-1</f>
        <v>53828</v>
      </c>
      <c r="H48" s="26"/>
      <c r="I48" s="26">
        <f>58678-1</f>
        <v>58677</v>
      </c>
      <c r="J48" s="26"/>
      <c r="K48" s="51"/>
      <c r="L48" s="39">
        <f>SUM(C48:I48)</f>
        <v>210345</v>
      </c>
      <c r="M48" s="21"/>
      <c r="S48" s="23">
        <f>+C48+E48-'[1]YTD PF Rec'!E18</f>
        <v>0</v>
      </c>
    </row>
    <row r="49" spans="1:19" x14ac:dyDescent="0.35">
      <c r="A49" s="29" t="s">
        <v>38</v>
      </c>
      <c r="C49" s="26">
        <f>24572-2583</f>
        <v>21989</v>
      </c>
      <c r="D49" s="26"/>
      <c r="E49" s="26">
        <f>+'[1]Q2 PF Rec'!E20-1171</f>
        <v>29593</v>
      </c>
      <c r="F49" s="26"/>
      <c r="G49" s="26">
        <f>31649-2116</f>
        <v>29533</v>
      </c>
      <c r="H49" s="26"/>
      <c r="I49" s="26">
        <f>36592-690</f>
        <v>35902</v>
      </c>
      <c r="J49" s="26"/>
      <c r="K49" s="43"/>
      <c r="L49" s="44">
        <f>SUM(C49:I49)</f>
        <v>117017</v>
      </c>
      <c r="S49" s="23">
        <f>+C49+E49-'[1]YTD PF Rec'!E20-'[1]YTD PF Rec'!E21</f>
        <v>0</v>
      </c>
    </row>
    <row r="50" spans="1:19" ht="15" thickBot="1" x14ac:dyDescent="0.4">
      <c r="A50" s="18" t="s">
        <v>34</v>
      </c>
      <c r="C50" s="48">
        <f>SUM(C47:C49)</f>
        <v>466212</v>
      </c>
      <c r="D50" s="21"/>
      <c r="E50" s="48">
        <f>SUM(E47:E49)</f>
        <v>231091</v>
      </c>
      <c r="F50" s="21"/>
      <c r="G50" s="48">
        <f>SUM(G47:G49)</f>
        <v>283310</v>
      </c>
      <c r="H50" s="21"/>
      <c r="I50" s="48">
        <f>SUM(I47:I49)</f>
        <v>235160</v>
      </c>
      <c r="J50" s="21"/>
      <c r="K50" s="43"/>
      <c r="L50" s="48">
        <f>SUM(L47:L49)</f>
        <v>1215773</v>
      </c>
      <c r="M50" s="21"/>
      <c r="N50" s="21"/>
      <c r="O50" s="21"/>
      <c r="S50" s="23">
        <f>+C50+E50-'[1]YTD PF Rec'!E17</f>
        <v>0</v>
      </c>
    </row>
    <row r="51" spans="1:19" ht="15" thickTop="1" x14ac:dyDescent="0.35"/>
    <row r="52" spans="1:19" s="52" customFormat="1" ht="13" hidden="1" outlineLevel="1" x14ac:dyDescent="0.3">
      <c r="A52" s="52" t="s">
        <v>39</v>
      </c>
      <c r="B52" s="53"/>
      <c r="C52" s="54">
        <f>+C50-C8</f>
        <v>0</v>
      </c>
      <c r="E52" s="54">
        <f>+E50-E8</f>
        <v>0</v>
      </c>
      <c r="G52" s="54">
        <f>+G50-G8</f>
        <v>0</v>
      </c>
      <c r="I52" s="54">
        <f>+I50-I8</f>
        <v>0</v>
      </c>
      <c r="K52" s="54"/>
      <c r="L52" s="54">
        <f>+L50-L8</f>
        <v>0</v>
      </c>
    </row>
    <row r="53" spans="1:19" hidden="1" outlineLevel="1" x14ac:dyDescent="0.35"/>
    <row r="54" spans="1:19" hidden="1" outlineLevel="1" x14ac:dyDescent="0.35">
      <c r="A54" s="18" t="s">
        <v>40</v>
      </c>
      <c r="C54">
        <v>56753</v>
      </c>
      <c r="E54">
        <v>35693</v>
      </c>
      <c r="G54">
        <v>52391</v>
      </c>
      <c r="I54">
        <v>56262</v>
      </c>
      <c r="L54" s="44">
        <f>SUM(C54:I54)</f>
        <v>201099</v>
      </c>
    </row>
    <row r="55" spans="1:19" hidden="1" outlineLevel="1" x14ac:dyDescent="0.35">
      <c r="A55" s="18" t="s">
        <v>41</v>
      </c>
      <c r="C55" s="23">
        <f>+C48-C54</f>
        <v>-141</v>
      </c>
      <c r="E55" s="23">
        <f>+E48-E54</f>
        <v>5535</v>
      </c>
      <c r="G55" s="23">
        <f>+G48-G54</f>
        <v>1437</v>
      </c>
      <c r="I55" s="23">
        <f>+I48-I54</f>
        <v>2415</v>
      </c>
      <c r="L55" s="44">
        <f>SUM(C55:I55)</f>
        <v>9246</v>
      </c>
      <c r="N55" s="50"/>
    </row>
    <row r="56" spans="1:19" collapsed="1" x14ac:dyDescent="0.35"/>
  </sheetData>
  <mergeCells count="7">
    <mergeCell ref="C44:I44"/>
    <mergeCell ref="A2:M2"/>
    <mergeCell ref="A4:M4"/>
    <mergeCell ref="B5:M5"/>
    <mergeCell ref="C6:I6"/>
    <mergeCell ref="A25:L25"/>
    <mergeCell ref="C29:I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Levy, Kristen</dc:creator>
  <cp:lastModifiedBy>Levy, Kristen</cp:lastModifiedBy>
  <dcterms:created xsi:type="dcterms:W3CDTF">2020-07-28T19:27:11Z</dcterms:created>
  <dcterms:modified xsi:type="dcterms:W3CDTF">2020-07-28T19:28:56Z</dcterms:modified>
</cp:coreProperties>
</file>